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kas.sharepoint.com/Kliendisuhted/ri ja halduslepingud/YLEP 2025/RAM/Rahandusministeerium/Suur tn 3/Muudatus nr 4/"/>
    </mc:Choice>
  </mc:AlternateContent>
  <xr:revisionPtr revIDLastSave="676" documentId="13_ncr:1_{CDB383A2-16B8-43F3-8C45-79A2C7F97638}" xr6:coauthVersionLast="47" xr6:coauthVersionMax="47" xr10:uidLastSave="{15611214-064F-4812-8CE9-770483BAEF73}"/>
  <bookViews>
    <workbookView xWindow="-38520" yWindow="-120" windowWidth="38640" windowHeight="21240" tabRatio="849" xr2:uid="{B906C3C8-2909-4D22-B05E-DF417D87965C}"/>
  </bookViews>
  <sheets>
    <sheet name="Lisa 3" sheetId="1" r:id="rId1"/>
    <sheet name="Annuiteedigraafik BIL_al 07.22" sheetId="7" r:id="rId2"/>
    <sheet name="Annuiteedigraafik PT_al 07.22" sheetId="9" r:id="rId3"/>
    <sheet name="Annuiteedigraafik TS_al 07.22" sheetId="10" r:id="rId4"/>
    <sheet name="Annuiteedigraafik BIL_lisand" sheetId="11" r:id="rId5"/>
    <sheet name="Annuiteedigraafik PT_lisand" sheetId="12" r:id="rId6"/>
    <sheet name="Annuiteedigraafik TS_lisand" sheetId="13" r:id="rId7"/>
    <sheet name="HARNO lisa 6.1 PP" sheetId="14" r:id="rId8"/>
  </sheets>
  <definedNames>
    <definedName name="Aadress" localSheetId="1">#REF!</definedName>
    <definedName name="Aadress" localSheetId="2">#REF!</definedName>
    <definedName name="Aadress" localSheetId="3">#REF!</definedName>
    <definedName name="Aadress">#REF!</definedName>
    <definedName name="aadress_asukoha_analüüs" localSheetId="1">#REF!</definedName>
    <definedName name="aadress_asukoha_analüüs" localSheetId="2">#REF!</definedName>
    <definedName name="aadress_asukoha_analüüs" localSheetId="3">#REF!</definedName>
    <definedName name="aadress_asukoha_analüüs">#REF!</definedName>
    <definedName name="aadress_asukohahinnang" localSheetId="1">#REF!</definedName>
    <definedName name="aadress_asukohahinnang" localSheetId="2">#REF!</definedName>
    <definedName name="aadress_asukohahinnang" localSheetId="3">#REF!</definedName>
    <definedName name="aadress_asukohahinnang">#REF!</definedName>
    <definedName name="aasta">#REF!</definedName>
    <definedName name="aeg">OFFSET(#REF!,0,#REF!,1,#REF!)</definedName>
    <definedName name="alge">OFFSET(#REF!,0,#REF!,1,#REF!)</definedName>
    <definedName name="Algus_veerg" localSheetId="1">#REF!</definedName>
    <definedName name="Algus_veerg" localSheetId="2">#REF!</definedName>
    <definedName name="Algus_veerg" localSheetId="3">#REF!</definedName>
    <definedName name="Algus_veerg">#REF!</definedName>
    <definedName name="ALL" localSheetId="1">#REF!</definedName>
    <definedName name="ALL" localSheetId="2">#REF!</definedName>
    <definedName name="ALL" localSheetId="3">#REF!</definedName>
    <definedName name="ALL">#REF!</definedName>
    <definedName name="andmed">#REF!</definedName>
    <definedName name="andmed_kogemus">#REF!</definedName>
    <definedName name="andmed_ruumide_sobivus">#REF!</definedName>
    <definedName name="bilanss" localSheetId="1">#REF!</definedName>
    <definedName name="bilanss" localSheetId="2">#REF!</definedName>
    <definedName name="bilanss" localSheetId="3">#REF!</definedName>
    <definedName name="bilanss">#REF!</definedName>
    <definedName name="brutopind" localSheetId="1">#REF!</definedName>
    <definedName name="brutopind" localSheetId="2">#REF!</definedName>
    <definedName name="brutopind" localSheetId="3">#REF!</definedName>
    <definedName name="brutopind">#REF!</definedName>
    <definedName name="disk.määr">#REF!</definedName>
    <definedName name="eelarve_kokku" localSheetId="1">#REF!</definedName>
    <definedName name="eelarve_kokku" localSheetId="2">#REF!</definedName>
    <definedName name="eelarve_kokku" localSheetId="3">#REF!</definedName>
    <definedName name="eelarve_kokku">#REF!</definedName>
    <definedName name="erikülgsednurkterased" localSheetId="1">#REF!</definedName>
    <definedName name="erikülgsednurkterased" localSheetId="2">#REF!</definedName>
    <definedName name="erikülgsednurkterased" localSheetId="3">#REF!</definedName>
    <definedName name="erikülgsednurkterased">#REF!</definedName>
    <definedName name="erikülgsednurkterased140" localSheetId="1">#REF!</definedName>
    <definedName name="erikülgsednurkterased140" localSheetId="2">#REF!</definedName>
    <definedName name="erikülgsednurkterased140" localSheetId="3">#REF!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#REF!</definedName>
    <definedName name="hinnang_asukoha_analüüs" localSheetId="1">#REF!</definedName>
    <definedName name="hinnang_asukoha_analüüs" localSheetId="2">#REF!</definedName>
    <definedName name="hinnang_asukoha_analüüs" localSheetId="3">#REF!</definedName>
    <definedName name="hinnang_asukoha_analüüs">#REF!</definedName>
    <definedName name="hüvitamine" localSheetId="1">#REF!</definedName>
    <definedName name="hüvitamine" localSheetId="2">#REF!</definedName>
    <definedName name="hüvitamine" localSheetId="3">#REF!</definedName>
    <definedName name="hüvitamine">#REF!</definedName>
    <definedName name="IPE" localSheetId="1">#REF!</definedName>
    <definedName name="IPE" localSheetId="2">#REF!</definedName>
    <definedName name="IPE" localSheetId="3">#REF!</definedName>
    <definedName name="IPE">#REF!</definedName>
    <definedName name="karkass">#REF!</definedName>
    <definedName name="karkassilisa">#REF!</definedName>
    <definedName name="katus">#REF!</definedName>
    <definedName name="kehtiv_IRR">#REF!</definedName>
    <definedName name="kestvus">#REF!</definedName>
    <definedName name="kestvus2">#REF!</definedName>
    <definedName name="Kinnistu" localSheetId="1">#REF!</definedName>
    <definedName name="Kinnistu" localSheetId="2">#REF!</definedName>
    <definedName name="Kinnistu" localSheetId="3">#REF!</definedName>
    <definedName name="Kinnistu">#REF!</definedName>
    <definedName name="Kinnistud" localSheetId="1">#REF!</definedName>
    <definedName name="Kinnistud" localSheetId="2">#REF!</definedName>
    <definedName name="Kinnistud" localSheetId="3">#REF!</definedName>
    <definedName name="Kinnistud">#REF!</definedName>
    <definedName name="kipsilisa" localSheetId="1">#REF!</definedName>
    <definedName name="kipsilisa" localSheetId="2">#REF!</definedName>
    <definedName name="kipsilisa" localSheetId="3">#REF!</definedName>
    <definedName name="kipsilisa">#REF!</definedName>
    <definedName name="kipsvaheseinad">#REF!</definedName>
    <definedName name="koo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ik" localSheetId="1">#REF!</definedName>
    <definedName name="liik" localSheetId="2">#REF!</definedName>
    <definedName name="liik" localSheetId="3">#REF!</definedName>
    <definedName name="liik">#REF!</definedName>
    <definedName name="LISA" localSheetId="1">#REF!</definedName>
    <definedName name="LISA" localSheetId="2">#REF!</definedName>
    <definedName name="LISA" localSheetId="3">#REF!</definedName>
    <definedName name="LISA">#REF!</definedName>
    <definedName name="lisakatuslagi" localSheetId="1">#REF!</definedName>
    <definedName name="lisakatuslagi" localSheetId="2">#REF!</definedName>
    <definedName name="lisakatuslagi" localSheetId="3">#REF!</definedName>
    <definedName name="lisakatuslagi">#REF!</definedName>
    <definedName name="ltasu">#REF!</definedName>
    <definedName name="Maksumus">#REF!</definedName>
    <definedName name="maksuvaba" localSheetId="1">#REF!</definedName>
    <definedName name="maksuvaba" localSheetId="2">#REF!</definedName>
    <definedName name="maksuvaba" localSheetId="3">#REF!</definedName>
    <definedName name="maksuvaba">#REF!</definedName>
    <definedName name="max.parkimiskoha_maksumus">#REF!</definedName>
    <definedName name="minist" localSheetId="1">#REF!</definedName>
    <definedName name="minist" localSheetId="2">#REF!</definedName>
    <definedName name="minist" localSheetId="3">#REF!</definedName>
    <definedName name="minist">#REF!</definedName>
    <definedName name="mullatööd" localSheetId="1">#REF!</definedName>
    <definedName name="mullatööd" localSheetId="2">#REF!</definedName>
    <definedName name="mullatööd" localSheetId="3">#REF!</definedName>
    <definedName name="mullatööd">#REF!</definedName>
    <definedName name="nelikanttoru" localSheetId="1">#REF!</definedName>
    <definedName name="nelikanttoru" localSheetId="2">#REF!</definedName>
    <definedName name="nelikanttoru" localSheetId="3">#REF!</definedName>
    <definedName name="nelikanttoru">#REF!</definedName>
    <definedName name="nelikanttoru150">#REF!</definedName>
    <definedName name="nelikanttoru30">#REF!</definedName>
    <definedName name="Number">#REF!</definedName>
    <definedName name="objekt">#REF!</definedName>
    <definedName name="objekt_ruumide_sobivus">#REF!</definedName>
    <definedName name="objekti_aadress" localSheetId="1">#REF!</definedName>
    <definedName name="objekti_aadress" localSheetId="2">#REF!</definedName>
    <definedName name="objekti_aadress" localSheetId="3">#REF!</definedName>
    <definedName name="objekti_aadress">#REF!</definedName>
    <definedName name="pakkujad_kogemus">#REF!</definedName>
    <definedName name="paneelsein" localSheetId="1">#REF!</definedName>
    <definedName name="paneelsein" localSheetId="2">#REF!</definedName>
    <definedName name="paneelsein" localSheetId="3">#REF!</definedName>
    <definedName name="paneelsein">#REF!</definedName>
    <definedName name="paneelsein3" localSheetId="1">#REF!</definedName>
    <definedName name="paneelsein3" localSheetId="2">#REF!</definedName>
    <definedName name="paneelsein3" localSheetId="3">#REF!</definedName>
    <definedName name="paneelsein3">#REF!</definedName>
    <definedName name="pealkirjad">#REF!</definedName>
    <definedName name="pealkirjad_kogemus">#REF!</definedName>
    <definedName name="pealkirjad_ruumide_sobivus">#REF!</definedName>
    <definedName name="Periood" localSheetId="1">#REF!</definedName>
    <definedName name="Periood" localSheetId="2">#REF!</definedName>
    <definedName name="Periood" localSheetId="3">#REF!</definedName>
    <definedName name="Periood">#REF!</definedName>
    <definedName name="piirkond" localSheetId="1">#REF!</definedName>
    <definedName name="piirkond" localSheetId="2">#REF!</definedName>
    <definedName name="piirkond" localSheetId="3">#REF!</definedName>
    <definedName name="piirkond">#REF!</definedName>
    <definedName name="plekkkatus" localSheetId="1">#REF!</definedName>
    <definedName name="plekkkatus" localSheetId="2">#REF!</definedName>
    <definedName name="plekkkatus" localSheetId="3">#REF!</definedName>
    <definedName name="plekkkatus">#REF!</definedName>
    <definedName name="plekksein">#REF!</definedName>
    <definedName name="pr_list">OFFSET(#REF!,0,0,#REF!-4,1)</definedName>
    <definedName name="pr_reg">OFFSET(#REF!,0,0,#REF!+1,1)</definedName>
    <definedName name="prognoos_ilma_meeskonna_ja_yldkuludeta" localSheetId="1">#REF!</definedName>
    <definedName name="prognoos_ilma_meeskonna_ja_yldkuludeta" localSheetId="2">#REF!</definedName>
    <definedName name="prognoos_ilma_meeskonna_ja_yldkuludeta" localSheetId="3">#REF!</definedName>
    <definedName name="prognoos_ilma_meeskonna_ja_yldkuludeta">#REF!</definedName>
    <definedName name="prognoos_ilma_yldkuludeta" localSheetId="1">#REF!</definedName>
    <definedName name="prognoos_ilma_yldkuludeta" localSheetId="2">#REF!</definedName>
    <definedName name="prognoos_ilma_yldkuludeta" localSheetId="3">#REF!</definedName>
    <definedName name="prognoos_ilma_yldkuludeta">#REF!</definedName>
    <definedName name="prognoos_ilma_yldkuludeta_kokku_rahavoos" localSheetId="1">#REF!</definedName>
    <definedName name="prognoos_ilma_yldkuludeta_kokku_rahavoos" localSheetId="2">#REF!</definedName>
    <definedName name="prognoos_ilma_yldkuludeta_kokku_rahavoos" localSheetId="3">#REF!</definedName>
    <definedName name="prognoos_ilma_yldkuludeta_kokku_rahavoos">#REF!</definedName>
    <definedName name="prognoos_kokku">#REF!</definedName>
    <definedName name="prognoos_kokku_koos_sissevool">#REF!</definedName>
    <definedName name="prognoosi_muutmise_aeg" localSheetId="1">#REF!</definedName>
    <definedName name="prognoosi_muutmise_aeg" localSheetId="2">#REF!</definedName>
    <definedName name="prognoosi_muutmise_aeg" localSheetId="3">#REF!</definedName>
    <definedName name="prognoosi_muutmise_aeg">#REF!</definedName>
    <definedName name="prognoosi_periood">#REF!</definedName>
    <definedName name="projekti_nimi" localSheetId="1">#REF!</definedName>
    <definedName name="projekti_nimi" localSheetId="2">#REF!</definedName>
    <definedName name="projekti_nimi" localSheetId="3">#REF!</definedName>
    <definedName name="projekti_nimi">#REF!</definedName>
    <definedName name="projekti_nr" localSheetId="1">#REF!</definedName>
    <definedName name="projekti_nr" localSheetId="2">#REF!</definedName>
    <definedName name="projekti_nr" localSheetId="3">#REF!</definedName>
    <definedName name="projekti_nr">#REF!</definedName>
    <definedName name="protsent">#REF!</definedName>
    <definedName name="punktid_asukohahinnang">#REF!</definedName>
    <definedName name="põrand">#REF!</definedName>
    <definedName name="Reserv">#REF!</definedName>
    <definedName name="seinad">#REF!</definedName>
    <definedName name="seintelisa">#REF!</definedName>
    <definedName name="siseviimistlus">#REF!</definedName>
    <definedName name="sissevool">#REF!</definedName>
    <definedName name="sisu">#REF!</definedName>
    <definedName name="SOTS">#REF!</definedName>
    <definedName name="suletud_netopind" localSheetId="1">#REF!</definedName>
    <definedName name="suletud_netopind" localSheetId="2">#REF!</definedName>
    <definedName name="suletud_netopind" localSheetId="3">#REF!</definedName>
    <definedName name="suletud_netopind">#REF!</definedName>
    <definedName name="Tabel">#REF!</definedName>
    <definedName name="tala">#REF!</definedName>
    <definedName name="TASU">#REF!</definedName>
    <definedName name="teg">OFFSET(#REF!,0,#REF!,1,#REF!)</definedName>
    <definedName name="Tehnoloog">#REF!</definedName>
    <definedName name="Tellija">#REF!</definedName>
    <definedName name="tellisseinad" localSheetId="1">#REF!</definedName>
    <definedName name="tellisseinad" localSheetId="2">#REF!</definedName>
    <definedName name="tellisseinad" localSheetId="3">#REF!</definedName>
    <definedName name="tellisseinad">#REF!</definedName>
    <definedName name="terastalad" localSheetId="1">#REF!</definedName>
    <definedName name="terastalad" localSheetId="2">#REF!</definedName>
    <definedName name="terastalad" localSheetId="3">#REF!</definedName>
    <definedName name="terastalad">#REF!</definedName>
    <definedName name="Toode">#REF!</definedName>
    <definedName name="TRANS" localSheetId="1">#REF!</definedName>
    <definedName name="TRANS" localSheetId="2">#REF!</definedName>
    <definedName name="TRANS" localSheetId="3">#REF!</definedName>
    <definedName name="TRANS">#REF!</definedName>
    <definedName name="Uus" localSheetId="1">#REF!</definedName>
    <definedName name="Uus" localSheetId="2">#REF!</definedName>
    <definedName name="Uus" localSheetId="3">#REF!</definedName>
    <definedName name="Uus">#REF!</definedName>
    <definedName name="v" localSheetId="1">#REF!</definedName>
    <definedName name="v" localSheetId="2">#REF!</definedName>
    <definedName name="v" localSheetId="3">#REF!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G18" i="1"/>
  <c r="H17" i="1"/>
  <c r="F40" i="1"/>
  <c r="F39" i="1"/>
  <c r="E32" i="1"/>
  <c r="E31" i="1"/>
  <c r="E30" i="1"/>
  <c r="E29" i="1"/>
  <c r="E28" i="1"/>
  <c r="E26" i="1"/>
  <c r="E25" i="1"/>
  <c r="F22" i="1"/>
  <c r="E22" i="1"/>
  <c r="E21" i="1"/>
  <c r="E20" i="1"/>
  <c r="E19" i="1"/>
  <c r="E18" i="1"/>
  <c r="F17" i="1"/>
  <c r="H37" i="1"/>
  <c r="H21" i="1"/>
  <c r="H20" i="1"/>
  <c r="H19" i="1"/>
  <c r="H18" i="1"/>
  <c r="G16" i="1"/>
  <c r="H16" i="1"/>
  <c r="H15" i="1"/>
  <c r="H14" i="1"/>
  <c r="H13" i="1"/>
  <c r="F16" i="1" l="1"/>
  <c r="F15" i="1"/>
  <c r="F14" i="1"/>
  <c r="F13" i="1"/>
  <c r="H34" i="1"/>
  <c r="G33" i="1"/>
  <c r="G32" i="1"/>
  <c r="G34" i="1" s="1"/>
  <c r="G31" i="1"/>
  <c r="G30" i="1"/>
  <c r="G29" i="1"/>
  <c r="G28" i="1"/>
  <c r="G26" i="1"/>
  <c r="G25" i="1"/>
  <c r="G21" i="1"/>
  <c r="G20" i="1"/>
  <c r="G19" i="1"/>
  <c r="G15" i="1"/>
  <c r="G14" i="1"/>
  <c r="G13" i="1"/>
  <c r="G22" i="1" l="1"/>
  <c r="G36" i="1" s="1"/>
  <c r="G37" i="1" s="1"/>
  <c r="H22" i="1"/>
  <c r="H36" i="1" s="1"/>
  <c r="H39" i="1" l="1"/>
  <c r="E15" i="1" l="1"/>
  <c r="E14" i="1"/>
  <c r="D9" i="10" l="1"/>
  <c r="E16" i="1"/>
  <c r="B15" i="14"/>
  <c r="B16" i="14" s="1"/>
  <c r="D16" i="14" s="1"/>
  <c r="A15" i="14"/>
  <c r="D8" i="14"/>
  <c r="D9" i="14" s="1"/>
  <c r="A16" i="14" l="1"/>
  <c r="B17" i="14"/>
  <c r="E16" i="14"/>
  <c r="F16" i="14" s="1"/>
  <c r="D15" i="14"/>
  <c r="F15" i="14" s="1"/>
  <c r="C15" i="14"/>
  <c r="E15" i="14"/>
  <c r="G15" i="14" s="1"/>
  <c r="C16" i="14" s="1"/>
  <c r="G16" i="14" s="1"/>
  <c r="E17" i="14" l="1"/>
  <c r="D17" i="14"/>
  <c r="F17" i="14" s="1"/>
  <c r="A17" i="14"/>
  <c r="C17" i="14"/>
  <c r="G17" i="14" s="1"/>
  <c r="B18" i="14"/>
  <c r="A18" i="14" l="1"/>
  <c r="D18" i="14"/>
  <c r="B19" i="14"/>
  <c r="E18" i="14"/>
  <c r="F18" i="14" s="1"/>
  <c r="C18" i="14"/>
  <c r="G18" i="14" s="1"/>
  <c r="E19" i="14" l="1"/>
  <c r="C19" i="14"/>
  <c r="D19" i="14"/>
  <c r="F19" i="14" s="1"/>
  <c r="A19" i="14"/>
  <c r="B20" i="14"/>
  <c r="G19" i="14"/>
  <c r="B21" i="14" l="1"/>
  <c r="E20" i="14"/>
  <c r="D20" i="14"/>
  <c r="F20" i="14" s="1"/>
  <c r="C20" i="14"/>
  <c r="G20" i="14" s="1"/>
  <c r="A20" i="14"/>
  <c r="D21" i="14" l="1"/>
  <c r="C21" i="14"/>
  <c r="G21" i="14" s="1"/>
  <c r="A21" i="14"/>
  <c r="B22" i="14"/>
  <c r="E21" i="14"/>
  <c r="F21" i="14" s="1"/>
  <c r="B23" i="14" l="1"/>
  <c r="E22" i="14"/>
  <c r="D22" i="14"/>
  <c r="F22" i="14" s="1"/>
  <c r="C22" i="14"/>
  <c r="G22" i="14" s="1"/>
  <c r="A22" i="14"/>
  <c r="A23" i="14" l="1"/>
  <c r="B24" i="14"/>
  <c r="E23" i="14"/>
  <c r="D23" i="14"/>
  <c r="F23" i="14" s="1"/>
  <c r="C23" i="14"/>
  <c r="G23" i="14" s="1"/>
  <c r="E24" i="14" l="1"/>
  <c r="D24" i="14"/>
  <c r="F24" i="14" s="1"/>
  <c r="C24" i="14"/>
  <c r="G24" i="14" s="1"/>
  <c r="A24" i="14"/>
  <c r="B25" i="14"/>
  <c r="B26" i="14" l="1"/>
  <c r="E25" i="14"/>
  <c r="C25" i="14"/>
  <c r="G25" i="14" s="1"/>
  <c r="D25" i="14"/>
  <c r="F25" i="14" s="1"/>
  <c r="A25" i="14"/>
  <c r="E26" i="14" l="1"/>
  <c r="D26" i="14"/>
  <c r="C26" i="14"/>
  <c r="A26" i="14"/>
  <c r="B27" i="14"/>
  <c r="G26" i="14"/>
  <c r="F26" i="14"/>
  <c r="B28" i="14" l="1"/>
  <c r="A27" i="14"/>
  <c r="E27" i="14"/>
  <c r="D27" i="14"/>
  <c r="F27" i="14" s="1"/>
  <c r="C27" i="14"/>
  <c r="G27" i="14" s="1"/>
  <c r="C28" i="14" l="1"/>
  <c r="A28" i="14"/>
  <c r="B29" i="14"/>
  <c r="E28" i="14"/>
  <c r="G28" i="14" s="1"/>
  <c r="D28" i="14"/>
  <c r="F28" i="14" s="1"/>
  <c r="E29" i="14" l="1"/>
  <c r="D29" i="14"/>
  <c r="F29" i="14" s="1"/>
  <c r="C29" i="14"/>
  <c r="G29" i="14" s="1"/>
  <c r="A29" i="14"/>
  <c r="B30" i="14"/>
  <c r="A30" i="14" l="1"/>
  <c r="B31" i="14"/>
  <c r="D30" i="14"/>
  <c r="F30" i="14" s="1"/>
  <c r="E30" i="14"/>
  <c r="C30" i="14"/>
  <c r="G30" i="14" s="1"/>
  <c r="E31" i="14" l="1"/>
  <c r="C31" i="14"/>
  <c r="D31" i="14"/>
  <c r="F31" i="14" s="1"/>
  <c r="A31" i="14"/>
  <c r="B32" i="14"/>
  <c r="G31" i="14"/>
  <c r="B33" i="14" l="1"/>
  <c r="E32" i="14"/>
  <c r="D32" i="14"/>
  <c r="F32" i="14" s="1"/>
  <c r="C32" i="14"/>
  <c r="G32" i="14" s="1"/>
  <c r="A32" i="14"/>
  <c r="D33" i="14" l="1"/>
  <c r="C33" i="14"/>
  <c r="A33" i="14"/>
  <c r="B34" i="14"/>
  <c r="E33" i="14"/>
  <c r="F33" i="14" s="1"/>
  <c r="G33" i="14" l="1"/>
  <c r="B35" i="14"/>
  <c r="E34" i="14"/>
  <c r="C34" i="14"/>
  <c r="G34" i="14" s="1"/>
  <c r="D34" i="14"/>
  <c r="F34" i="14" s="1"/>
  <c r="A34" i="14"/>
  <c r="A35" i="14" l="1"/>
  <c r="E35" i="14"/>
  <c r="B36" i="14"/>
  <c r="D35" i="14"/>
  <c r="F35" i="14" s="1"/>
  <c r="C35" i="14"/>
  <c r="G35" i="14" s="1"/>
  <c r="E36" i="14" l="1"/>
  <c r="D36" i="14"/>
  <c r="F36" i="14" s="1"/>
  <c r="C36" i="14"/>
  <c r="G36" i="14" s="1"/>
  <c r="A36" i="14"/>
  <c r="B37" i="14"/>
  <c r="B38" i="14" l="1"/>
  <c r="E37" i="14"/>
  <c r="C37" i="14"/>
  <c r="G37" i="14" s="1"/>
  <c r="D37" i="14"/>
  <c r="F37" i="14" s="1"/>
  <c r="A37" i="14"/>
  <c r="E38" i="14" l="1"/>
  <c r="D38" i="14"/>
  <c r="C38" i="14"/>
  <c r="A38" i="14"/>
  <c r="B39" i="14"/>
  <c r="G38" i="14"/>
  <c r="F38" i="14"/>
  <c r="B40" i="14" l="1"/>
  <c r="C39" i="14"/>
  <c r="G39" i="14" s="1"/>
  <c r="A39" i="14"/>
  <c r="E39" i="14"/>
  <c r="D39" i="14"/>
  <c r="F39" i="14" s="1"/>
  <c r="C40" i="14" l="1"/>
  <c r="A40" i="14"/>
  <c r="B41" i="14"/>
  <c r="E40" i="14"/>
  <c r="G40" i="14" s="1"/>
  <c r="D40" i="14"/>
  <c r="F40" i="14" s="1"/>
  <c r="E41" i="14" l="1"/>
  <c r="D41" i="14"/>
  <c r="F41" i="14" s="1"/>
  <c r="C41" i="14"/>
  <c r="G41" i="14" s="1"/>
  <c r="A41" i="14"/>
  <c r="B42" i="14"/>
  <c r="A42" i="14" l="1"/>
  <c r="B43" i="14"/>
  <c r="D42" i="14"/>
  <c r="F42" i="14" s="1"/>
  <c r="E42" i="14"/>
  <c r="C42" i="14"/>
  <c r="G42" i="14" s="1"/>
  <c r="E43" i="14" l="1"/>
  <c r="D43" i="14"/>
  <c r="F43" i="14" s="1"/>
  <c r="C43" i="14"/>
  <c r="A43" i="14"/>
  <c r="B44" i="14"/>
  <c r="G43" i="14"/>
  <c r="B45" i="14" l="1"/>
  <c r="D44" i="14"/>
  <c r="F44" i="14" s="1"/>
  <c r="E44" i="14"/>
  <c r="C44" i="14"/>
  <c r="G44" i="14" s="1"/>
  <c r="A44" i="14"/>
  <c r="D45" i="14" l="1"/>
  <c r="C45" i="14"/>
  <c r="A45" i="14"/>
  <c r="B46" i="14"/>
  <c r="E45" i="14"/>
  <c r="G45" i="14" s="1"/>
  <c r="F45" i="14" l="1"/>
  <c r="B47" i="14"/>
  <c r="E46" i="14"/>
  <c r="D46" i="14"/>
  <c r="F46" i="14" s="1"/>
  <c r="C46" i="14"/>
  <c r="G46" i="14" s="1"/>
  <c r="A46" i="14"/>
  <c r="A47" i="14" l="1"/>
  <c r="B48" i="14"/>
  <c r="E47" i="14"/>
  <c r="D47" i="14"/>
  <c r="F47" i="14" s="1"/>
  <c r="C47" i="14"/>
  <c r="G47" i="14" s="1"/>
  <c r="D48" i="14" l="1"/>
  <c r="F48" i="14" s="1"/>
  <c r="E48" i="14"/>
  <c r="C48" i="14"/>
  <c r="G48" i="14" s="1"/>
  <c r="A48" i="14"/>
  <c r="B49" i="14"/>
  <c r="B50" i="14" l="1"/>
  <c r="C49" i="14"/>
  <c r="E49" i="14"/>
  <c r="G49" i="14" s="1"/>
  <c r="D49" i="14"/>
  <c r="F49" i="14" s="1"/>
  <c r="A49" i="14"/>
  <c r="E50" i="14" l="1"/>
  <c r="D50" i="14"/>
  <c r="C50" i="14"/>
  <c r="A50" i="14"/>
  <c r="B51" i="14"/>
  <c r="G50" i="14"/>
  <c r="F50" i="14"/>
  <c r="B52" i="14" l="1"/>
  <c r="C51" i="14"/>
  <c r="G51" i="14" s="1"/>
  <c r="E51" i="14"/>
  <c r="D51" i="14"/>
  <c r="F51" i="14" s="1"/>
  <c r="A51" i="14"/>
  <c r="C52" i="14" l="1"/>
  <c r="A52" i="14"/>
  <c r="B53" i="14"/>
  <c r="E52" i="14"/>
  <c r="G52" i="14" s="1"/>
  <c r="D52" i="14"/>
  <c r="F52" i="14" s="1"/>
  <c r="E53" i="14" l="1"/>
  <c r="D53" i="14"/>
  <c r="F53" i="14" s="1"/>
  <c r="C53" i="14"/>
  <c r="G53" i="14" s="1"/>
  <c r="A53" i="14"/>
  <c r="B54" i="14"/>
  <c r="A54" i="14" l="1"/>
  <c r="B55" i="14"/>
  <c r="D54" i="14"/>
  <c r="E54" i="14"/>
  <c r="F54" i="14" s="1"/>
  <c r="C54" i="14"/>
  <c r="G54" i="14" s="1"/>
  <c r="E55" i="14" l="1"/>
  <c r="C55" i="14"/>
  <c r="D55" i="14"/>
  <c r="F55" i="14" s="1"/>
  <c r="B56" i="14"/>
  <c r="A55" i="14"/>
  <c r="G55" i="14"/>
  <c r="B57" i="14" l="1"/>
  <c r="E56" i="14"/>
  <c r="D56" i="14"/>
  <c r="F56" i="14" s="1"/>
  <c r="C56" i="14"/>
  <c r="G56" i="14" s="1"/>
  <c r="A56" i="14"/>
  <c r="D57" i="14" l="1"/>
  <c r="C57" i="14"/>
  <c r="A57" i="14"/>
  <c r="B58" i="14"/>
  <c r="E57" i="14"/>
  <c r="G57" i="14" s="1"/>
  <c r="F57" i="14" l="1"/>
  <c r="B59" i="14"/>
  <c r="E58" i="14"/>
  <c r="D58" i="14"/>
  <c r="F58" i="14" s="1"/>
  <c r="C58" i="14"/>
  <c r="G58" i="14" s="1"/>
  <c r="A58" i="14"/>
  <c r="A59" i="14" l="1"/>
  <c r="E59" i="14"/>
  <c r="B60" i="14"/>
  <c r="D59" i="14"/>
  <c r="F59" i="14" s="1"/>
  <c r="C59" i="14"/>
  <c r="G59" i="14" s="1"/>
  <c r="E60" i="14" l="1"/>
  <c r="D60" i="14"/>
  <c r="F60" i="14" s="1"/>
  <c r="C60" i="14"/>
  <c r="G60" i="14" s="1"/>
  <c r="A60" i="14"/>
  <c r="B61" i="14"/>
  <c r="C61" i="14" l="1"/>
  <c r="B62" i="14"/>
  <c r="E61" i="14"/>
  <c r="G61" i="14" s="1"/>
  <c r="D61" i="14"/>
  <c r="F61" i="14" s="1"/>
  <c r="A61" i="14"/>
  <c r="E62" i="14" l="1"/>
  <c r="D62" i="14"/>
  <c r="C62" i="14"/>
  <c r="A62" i="14"/>
  <c r="B63" i="14"/>
  <c r="G62" i="14"/>
  <c r="F62" i="14"/>
  <c r="B64" i="14" l="1"/>
  <c r="E63" i="14"/>
  <c r="A63" i="14"/>
  <c r="D63" i="14"/>
  <c r="F63" i="14" s="1"/>
  <c r="C63" i="14"/>
  <c r="G63" i="14" s="1"/>
  <c r="C64" i="14" l="1"/>
  <c r="A64" i="14"/>
  <c r="B65" i="14"/>
  <c r="E64" i="14"/>
  <c r="G64" i="14" s="1"/>
  <c r="D64" i="14"/>
  <c r="F64" i="14" s="1"/>
  <c r="E65" i="14" l="1"/>
  <c r="D65" i="14"/>
  <c r="F65" i="14" s="1"/>
  <c r="C65" i="14"/>
  <c r="G65" i="14" s="1"/>
  <c r="A65" i="14"/>
  <c r="B66" i="14"/>
  <c r="A66" i="14" l="1"/>
  <c r="B67" i="14"/>
  <c r="E66" i="14"/>
  <c r="D66" i="14"/>
  <c r="F66" i="14" s="1"/>
  <c r="C66" i="14"/>
  <c r="G66" i="14" s="1"/>
  <c r="E67" i="14" l="1"/>
  <c r="D67" i="14"/>
  <c r="F67" i="14" s="1"/>
  <c r="C67" i="14"/>
  <c r="B68" i="14"/>
  <c r="A67" i="14"/>
  <c r="G67" i="14"/>
  <c r="B69" i="14" l="1"/>
  <c r="E68" i="14"/>
  <c r="D68" i="14"/>
  <c r="F68" i="14" s="1"/>
  <c r="C68" i="14"/>
  <c r="G68" i="14" s="1"/>
  <c r="A68" i="14"/>
  <c r="D69" i="14" l="1"/>
  <c r="C69" i="14"/>
  <c r="A69" i="14"/>
  <c r="B70" i="14"/>
  <c r="E69" i="14"/>
  <c r="G69" i="14" s="1"/>
  <c r="F69" i="14" l="1"/>
  <c r="B71" i="14"/>
  <c r="E70" i="14"/>
  <c r="D70" i="14"/>
  <c r="F70" i="14" s="1"/>
  <c r="C70" i="14"/>
  <c r="G70" i="14" s="1"/>
  <c r="A70" i="14"/>
  <c r="A71" i="14" l="1"/>
  <c r="E71" i="14"/>
  <c r="B72" i="14"/>
  <c r="D71" i="14"/>
  <c r="F71" i="14" s="1"/>
  <c r="C71" i="14"/>
  <c r="G71" i="14" s="1"/>
  <c r="E72" i="14" l="1"/>
  <c r="D72" i="14"/>
  <c r="F72" i="14" s="1"/>
  <c r="C72" i="14"/>
  <c r="G72" i="14" s="1"/>
  <c r="A72" i="14"/>
  <c r="B73" i="14"/>
  <c r="C73" i="14" l="1"/>
  <c r="B74" i="14"/>
  <c r="E73" i="14"/>
  <c r="G73" i="14" s="1"/>
  <c r="D73" i="14"/>
  <c r="F73" i="14" s="1"/>
  <c r="A73" i="14"/>
  <c r="E74" i="14" l="1"/>
  <c r="D74" i="14"/>
  <c r="C74" i="14"/>
  <c r="A74" i="14"/>
  <c r="B75" i="14"/>
  <c r="G74" i="14"/>
  <c r="F74" i="14"/>
  <c r="B76" i="14" l="1"/>
  <c r="G75" i="14"/>
  <c r="F75" i="14"/>
  <c r="A75" i="14"/>
  <c r="E75" i="14"/>
  <c r="D75" i="14"/>
  <c r="C75" i="14"/>
  <c r="C76" i="14" l="1"/>
  <c r="A76" i="14"/>
  <c r="F76" i="14"/>
  <c r="B77" i="14"/>
  <c r="G76" i="14"/>
  <c r="E76" i="14"/>
  <c r="D76" i="14"/>
  <c r="G77" i="14" l="1"/>
  <c r="F77" i="14"/>
  <c r="E77" i="14"/>
  <c r="D77" i="14"/>
  <c r="C77" i="14"/>
  <c r="A77" i="14"/>
  <c r="B78" i="14"/>
  <c r="A78" i="14" l="1"/>
  <c r="B79" i="14"/>
  <c r="G78" i="14"/>
  <c r="F78" i="14"/>
  <c r="D78" i="14"/>
  <c r="E78" i="14"/>
  <c r="C78" i="14"/>
  <c r="F79" i="14" l="1"/>
  <c r="E79" i="14"/>
  <c r="D79" i="14"/>
  <c r="C79" i="14"/>
  <c r="B80" i="14"/>
  <c r="A79" i="14"/>
  <c r="G79" i="14"/>
  <c r="B81" i="14" l="1"/>
  <c r="G80" i="14"/>
  <c r="F80" i="14"/>
  <c r="E80" i="14"/>
  <c r="D80" i="14"/>
  <c r="C80" i="14"/>
  <c r="A80" i="14"/>
  <c r="D81" i="14" l="1"/>
  <c r="C81" i="14"/>
  <c r="A81" i="14"/>
  <c r="G81" i="14"/>
  <c r="B82" i="14"/>
  <c r="F81" i="14"/>
  <c r="E81" i="14"/>
  <c r="E82" i="14" l="1"/>
  <c r="B83" i="14"/>
  <c r="G82" i="14"/>
  <c r="F82" i="14"/>
  <c r="D82" i="14"/>
  <c r="C82" i="14"/>
  <c r="A82" i="14"/>
  <c r="C83" i="14" l="1"/>
  <c r="F83" i="14"/>
  <c r="A83" i="14"/>
  <c r="B84" i="14"/>
  <c r="G83" i="14"/>
  <c r="E83" i="14"/>
  <c r="D83" i="14"/>
  <c r="C84" i="14" l="1"/>
  <c r="B85" i="14"/>
  <c r="G84" i="14"/>
  <c r="F84" i="14"/>
  <c r="E84" i="14"/>
  <c r="D84" i="14"/>
  <c r="A84" i="14"/>
  <c r="A85" i="14" l="1"/>
  <c r="E85" i="14"/>
  <c r="B86" i="14"/>
  <c r="G85" i="14"/>
  <c r="F85" i="14"/>
  <c r="D85" i="14"/>
  <c r="C85" i="14"/>
  <c r="A86" i="14" l="1"/>
  <c r="G86" i="14"/>
  <c r="F86" i="14"/>
  <c r="E86" i="14"/>
  <c r="D86" i="14"/>
  <c r="C86" i="14"/>
  <c r="B87" i="14"/>
  <c r="F87" i="14" l="1"/>
  <c r="A87" i="14"/>
  <c r="D87" i="14"/>
  <c r="B88" i="14"/>
  <c r="G87" i="14"/>
  <c r="E87" i="14"/>
  <c r="C87" i="14"/>
  <c r="G88" i="14" l="1"/>
  <c r="F88" i="14"/>
  <c r="E88" i="14"/>
  <c r="D88" i="14"/>
  <c r="C88" i="14"/>
  <c r="A88" i="14"/>
  <c r="B89" i="14"/>
  <c r="D89" i="14" l="1"/>
  <c r="B90" i="14"/>
  <c r="G89" i="14"/>
  <c r="F89" i="14"/>
  <c r="E89" i="14"/>
  <c r="C89" i="14"/>
  <c r="A89" i="14"/>
  <c r="B91" i="14" l="1"/>
  <c r="F90" i="14"/>
  <c r="E90" i="14"/>
  <c r="D90" i="14"/>
  <c r="C90" i="14"/>
  <c r="A90" i="14"/>
  <c r="G90" i="14"/>
  <c r="B92" i="14" l="1"/>
  <c r="C91" i="14"/>
  <c r="G91" i="14"/>
  <c r="F91" i="14"/>
  <c r="E91" i="14"/>
  <c r="D91" i="14"/>
  <c r="A91" i="14"/>
  <c r="G92" i="14" l="1"/>
  <c r="E92" i="14"/>
  <c r="D92" i="14"/>
  <c r="C92" i="14"/>
  <c r="B93" i="14"/>
  <c r="A92" i="14"/>
  <c r="F92" i="14"/>
  <c r="B94" i="14" l="1"/>
  <c r="G93" i="14"/>
  <c r="F93" i="14"/>
  <c r="E93" i="14"/>
  <c r="D93" i="14"/>
  <c r="C93" i="14"/>
  <c r="A93" i="14"/>
  <c r="E94" i="14" l="1"/>
  <c r="D94" i="14"/>
  <c r="C94" i="14"/>
  <c r="A94" i="14"/>
  <c r="B95" i="14"/>
  <c r="G94" i="14"/>
  <c r="F94" i="14"/>
  <c r="B96" i="14" l="1"/>
  <c r="G95" i="14"/>
  <c r="F95" i="14"/>
  <c r="E95" i="14"/>
  <c r="A95" i="14"/>
  <c r="D95" i="14"/>
  <c r="C95" i="14"/>
  <c r="C96" i="14" l="1"/>
  <c r="D96" i="14"/>
  <c r="A96" i="14"/>
  <c r="G96" i="14"/>
  <c r="B97" i="14"/>
  <c r="F96" i="14"/>
  <c r="E96" i="14"/>
  <c r="B98" i="14" l="1"/>
  <c r="G97" i="14"/>
  <c r="F97" i="14"/>
  <c r="E97" i="14"/>
  <c r="D97" i="14"/>
  <c r="C97" i="14"/>
  <c r="A97" i="14"/>
  <c r="A98" i="14" l="1"/>
  <c r="C98" i="14"/>
  <c r="F98" i="14"/>
  <c r="B99" i="14"/>
  <c r="G98" i="14"/>
  <c r="E98" i="14"/>
  <c r="D98" i="14"/>
  <c r="F99" i="14" l="1"/>
  <c r="B100" i="14"/>
  <c r="G99" i="14"/>
  <c r="E99" i="14"/>
  <c r="D99" i="14"/>
  <c r="C99" i="14"/>
  <c r="A99" i="14"/>
  <c r="C100" i="14" l="1"/>
  <c r="A100" i="14"/>
  <c r="F100" i="14"/>
  <c r="B101" i="14"/>
  <c r="G100" i="14"/>
  <c r="E100" i="14"/>
  <c r="D100" i="14"/>
  <c r="D101" i="14" l="1"/>
  <c r="C101" i="14"/>
  <c r="B102" i="14"/>
  <c r="G101" i="14"/>
  <c r="F101" i="14"/>
  <c r="E101" i="14"/>
  <c r="A101" i="14"/>
  <c r="A102" i="14" l="1"/>
  <c r="B103" i="14"/>
  <c r="D102" i="14"/>
  <c r="C102" i="14"/>
  <c r="G102" i="14"/>
  <c r="F102" i="14"/>
  <c r="E102" i="14"/>
  <c r="F103" i="14" l="1"/>
  <c r="A103" i="14"/>
  <c r="B104" i="14"/>
  <c r="G103" i="14"/>
  <c r="E103" i="14"/>
  <c r="D103" i="14"/>
  <c r="C103" i="14"/>
  <c r="G104" i="14" l="1"/>
  <c r="F104" i="14"/>
  <c r="E104" i="14"/>
  <c r="D104" i="14"/>
  <c r="C104" i="14"/>
  <c r="A104" i="14"/>
  <c r="B105" i="14"/>
  <c r="D105" i="14" l="1"/>
  <c r="C105" i="14"/>
  <c r="B106" i="14"/>
  <c r="G105" i="14"/>
  <c r="F105" i="14"/>
  <c r="E105" i="14"/>
  <c r="A105" i="14"/>
  <c r="B107" i="14" l="1"/>
  <c r="E106" i="14"/>
  <c r="D106" i="14"/>
  <c r="G106" i="14"/>
  <c r="F106" i="14"/>
  <c r="C106" i="14"/>
  <c r="A106" i="14"/>
  <c r="B108" i="14" l="1"/>
  <c r="A107" i="14"/>
  <c r="E107" i="14"/>
  <c r="G107" i="14"/>
  <c r="F107" i="14"/>
  <c r="D107" i="14"/>
  <c r="C107" i="14"/>
  <c r="G108" i="14" l="1"/>
  <c r="F108" i="14"/>
  <c r="E108" i="14"/>
  <c r="C108" i="14"/>
  <c r="B109" i="14"/>
  <c r="D108" i="14"/>
  <c r="A108" i="14"/>
  <c r="G109" i="14" l="1"/>
  <c r="E109" i="14"/>
  <c r="D109" i="14"/>
  <c r="C109" i="14"/>
  <c r="A109" i="14"/>
  <c r="B110" i="14"/>
  <c r="F109" i="14"/>
  <c r="E110" i="14" l="1"/>
  <c r="D110" i="14"/>
  <c r="C110" i="14"/>
  <c r="A110" i="14"/>
  <c r="F110" i="14"/>
  <c r="B111" i="14"/>
  <c r="G110" i="14"/>
  <c r="B112" i="14" l="1"/>
  <c r="F111" i="14"/>
  <c r="E111" i="14"/>
  <c r="G111" i="14"/>
  <c r="D111" i="14"/>
  <c r="C111" i="14"/>
  <c r="A111" i="14"/>
  <c r="C112" i="14" l="1"/>
  <c r="A112" i="14"/>
  <c r="F112" i="14"/>
  <c r="E112" i="14"/>
  <c r="B113" i="14"/>
  <c r="D112" i="14"/>
  <c r="G112" i="14"/>
  <c r="G113" i="14" l="1"/>
  <c r="F113" i="14"/>
  <c r="D113" i="14"/>
  <c r="C113" i="14"/>
  <c r="B114" i="14"/>
  <c r="E113" i="14"/>
  <c r="A113" i="14"/>
  <c r="A114" i="14" l="1"/>
  <c r="B115" i="14"/>
  <c r="G114" i="14"/>
  <c r="F114" i="14"/>
  <c r="E114" i="14"/>
  <c r="D114" i="14"/>
  <c r="C114" i="14"/>
  <c r="F115" i="14" l="1"/>
  <c r="E115" i="14"/>
  <c r="D115" i="14"/>
  <c r="A115" i="14"/>
  <c r="G115" i="14"/>
  <c r="C115" i="14"/>
  <c r="B116" i="14"/>
  <c r="B117" i="14" l="1"/>
  <c r="G116" i="14"/>
  <c r="F116" i="14"/>
  <c r="E116" i="14"/>
  <c r="C116" i="14"/>
  <c r="D116" i="14"/>
  <c r="A116" i="14"/>
  <c r="D117" i="14" l="1"/>
  <c r="C117" i="14"/>
  <c r="B118" i="14"/>
  <c r="G117" i="14"/>
  <c r="F117" i="14"/>
  <c r="E117" i="14"/>
  <c r="A117" i="14"/>
  <c r="B119" i="14" l="1"/>
  <c r="G118" i="14"/>
  <c r="E118" i="14"/>
  <c r="D118" i="14"/>
  <c r="C118" i="14"/>
  <c r="A118" i="14"/>
  <c r="F118" i="14"/>
  <c r="A119" i="14" l="1"/>
  <c r="B120" i="14"/>
  <c r="D119" i="14"/>
  <c r="G119" i="14"/>
  <c r="F119" i="14"/>
  <c r="E119" i="14"/>
  <c r="C119" i="14"/>
  <c r="G120" i="14" l="1"/>
  <c r="F120" i="14"/>
  <c r="E120" i="14"/>
  <c r="C120" i="14"/>
  <c r="B121" i="14"/>
  <c r="D120" i="14"/>
  <c r="A120" i="14"/>
  <c r="G121" i="14" l="1"/>
  <c r="D121" i="14"/>
  <c r="C121" i="14"/>
  <c r="A121" i="14"/>
  <c r="B122" i="14"/>
  <c r="F121" i="14"/>
  <c r="E121" i="14"/>
  <c r="E122" i="14" l="1"/>
  <c r="D122" i="14"/>
  <c r="C122" i="14"/>
  <c r="A122" i="14"/>
  <c r="B123" i="14"/>
  <c r="G122" i="14"/>
  <c r="F122" i="14"/>
  <c r="B124" i="14" l="1"/>
  <c r="F123" i="14"/>
  <c r="E123" i="14"/>
  <c r="G123" i="14"/>
  <c r="D123" i="14"/>
  <c r="C123" i="14"/>
  <c r="A123" i="14"/>
  <c r="C124" i="14" l="1"/>
  <c r="A124" i="14"/>
  <c r="E124" i="14"/>
  <c r="D124" i="14"/>
  <c r="B125" i="14"/>
  <c r="G124" i="14"/>
  <c r="F124" i="14"/>
  <c r="G125" i="14" l="1"/>
  <c r="F125" i="14"/>
  <c r="D125" i="14"/>
  <c r="C125" i="14"/>
  <c r="A125" i="14"/>
  <c r="B126" i="14"/>
  <c r="E125" i="14"/>
  <c r="A126" i="14" l="1"/>
  <c r="B127" i="14"/>
  <c r="G126" i="14"/>
  <c r="F126" i="14"/>
  <c r="E126" i="14"/>
  <c r="D126" i="14"/>
  <c r="C126" i="14"/>
  <c r="F127" i="14" l="1"/>
  <c r="E127" i="14"/>
  <c r="D127" i="14"/>
  <c r="A127" i="14"/>
  <c r="C127" i="14"/>
  <c r="B128" i="14"/>
  <c r="G127" i="14"/>
  <c r="B129" i="14" l="1"/>
  <c r="G128" i="14"/>
  <c r="F128" i="14"/>
  <c r="E128" i="14"/>
  <c r="D128" i="14"/>
  <c r="C128" i="14"/>
  <c r="A128" i="14"/>
  <c r="D129" i="14" l="1"/>
  <c r="C129" i="14"/>
  <c r="B130" i="14"/>
  <c r="G129" i="14"/>
  <c r="F129" i="14"/>
  <c r="E129" i="14"/>
  <c r="A129" i="14"/>
  <c r="B131" i="14" l="1"/>
  <c r="G130" i="14"/>
  <c r="E130" i="14"/>
  <c r="D130" i="14"/>
  <c r="A130" i="14"/>
  <c r="F130" i="14"/>
  <c r="C130" i="14"/>
  <c r="A131" i="14" l="1"/>
  <c r="B132" i="14"/>
  <c r="C131" i="14"/>
  <c r="G131" i="14"/>
  <c r="F131" i="14"/>
  <c r="E131" i="14"/>
  <c r="D131" i="14"/>
  <c r="G132" i="14" l="1"/>
  <c r="F132" i="14"/>
  <c r="E132" i="14"/>
  <c r="C132" i="14"/>
  <c r="B133" i="14"/>
  <c r="D132" i="14"/>
  <c r="A132" i="14"/>
  <c r="G133" i="14" l="1"/>
  <c r="C133" i="14"/>
  <c r="A133" i="14"/>
  <c r="F133" i="14"/>
  <c r="B134" i="14"/>
  <c r="E133" i="14"/>
  <c r="D133" i="14"/>
  <c r="E134" i="14" l="1"/>
  <c r="D134" i="14"/>
  <c r="C134" i="14"/>
  <c r="A134" i="14"/>
  <c r="B135" i="14"/>
  <c r="G134" i="14"/>
  <c r="F134" i="14"/>
  <c r="B136" i="14" l="1"/>
  <c r="F135" i="14"/>
  <c r="E135" i="14"/>
  <c r="G135" i="14"/>
  <c r="D135" i="14"/>
  <c r="C135" i="14"/>
  <c r="A135" i="14"/>
  <c r="C136" i="14" l="1"/>
  <c r="A136" i="14"/>
  <c r="D136" i="14"/>
  <c r="G136" i="14"/>
  <c r="B137" i="14"/>
  <c r="F136" i="14"/>
  <c r="E136" i="14"/>
  <c r="G137" i="14" l="1"/>
  <c r="F137" i="14"/>
  <c r="D137" i="14"/>
  <c r="C137" i="14"/>
  <c r="B138" i="14"/>
  <c r="E137" i="14"/>
  <c r="A137" i="14"/>
  <c r="A138" i="14" l="1"/>
  <c r="B139" i="14"/>
  <c r="G138" i="14"/>
  <c r="F138" i="14"/>
  <c r="E138" i="14"/>
  <c r="D138" i="14"/>
  <c r="C138" i="14"/>
  <c r="F139" i="14" l="1"/>
  <c r="E139" i="14"/>
  <c r="D139" i="14"/>
  <c r="A139" i="14"/>
  <c r="C139" i="14"/>
  <c r="B140" i="14"/>
  <c r="G139" i="14"/>
  <c r="B141" i="14" l="1"/>
  <c r="G140" i="14"/>
  <c r="F140" i="14"/>
  <c r="E140" i="14"/>
  <c r="D140" i="14"/>
  <c r="C140" i="14"/>
  <c r="A140" i="14"/>
  <c r="D141" i="14" l="1"/>
  <c r="C141" i="14"/>
  <c r="B142" i="14"/>
  <c r="G141" i="14"/>
  <c r="F141" i="14"/>
  <c r="E141" i="14"/>
  <c r="A141" i="14"/>
  <c r="B143" i="14" l="1"/>
  <c r="G142" i="14"/>
  <c r="E142" i="14"/>
  <c r="D142" i="14"/>
  <c r="C142" i="14"/>
  <c r="F142" i="14"/>
  <c r="A142" i="14"/>
  <c r="A143" i="14" l="1"/>
  <c r="B144" i="14"/>
  <c r="E143" i="14"/>
  <c r="G143" i="14"/>
  <c r="F143" i="14"/>
  <c r="D143" i="14"/>
  <c r="C143" i="14"/>
  <c r="G144" i="14" l="1"/>
  <c r="F144" i="14"/>
  <c r="E144" i="14"/>
  <c r="C144" i="14"/>
  <c r="A144" i="14"/>
  <c r="B145" i="14"/>
  <c r="D144" i="14"/>
  <c r="G145" i="14" l="1"/>
  <c r="F145" i="14"/>
  <c r="B146" i="14"/>
  <c r="E145" i="14"/>
  <c r="D145" i="14"/>
  <c r="C145" i="14"/>
  <c r="A145" i="14"/>
  <c r="E146" i="14" l="1"/>
  <c r="D146" i="14"/>
  <c r="C146" i="14"/>
  <c r="A146" i="14"/>
  <c r="G146" i="14"/>
  <c r="F146" i="14"/>
  <c r="B147" i="14"/>
  <c r="B148" i="14" l="1"/>
  <c r="F147" i="14"/>
  <c r="E147" i="14"/>
  <c r="D147" i="14"/>
  <c r="C147" i="14"/>
  <c r="G147" i="14"/>
  <c r="A147" i="14"/>
  <c r="C148" i="14" l="1"/>
  <c r="A148" i="14"/>
  <c r="B149" i="14"/>
  <c r="E148" i="14"/>
  <c r="G148" i="14"/>
  <c r="F148" i="14"/>
  <c r="D148" i="14"/>
  <c r="G149" i="14" l="1"/>
  <c r="F149" i="14"/>
  <c r="D149" i="14"/>
  <c r="C149" i="14"/>
  <c r="B150" i="14"/>
  <c r="E149" i="14"/>
  <c r="A149" i="14"/>
  <c r="A150" i="14" l="1"/>
  <c r="B151" i="14"/>
  <c r="G150" i="14"/>
  <c r="C150" i="14"/>
  <c r="E150" i="14"/>
  <c r="D150" i="14"/>
  <c r="F150" i="14"/>
  <c r="F151" i="14" l="1"/>
  <c r="E151" i="14"/>
  <c r="D151" i="14"/>
  <c r="A151" i="14"/>
  <c r="G151" i="14"/>
  <c r="B152" i="14"/>
  <c r="C151" i="14"/>
  <c r="B153" i="14" l="1"/>
  <c r="G152" i="14"/>
  <c r="F152" i="14"/>
  <c r="E152" i="14"/>
  <c r="A152" i="14"/>
  <c r="D152" i="14"/>
  <c r="C152" i="14"/>
  <c r="D153" i="14" l="1"/>
  <c r="C153" i="14"/>
  <c r="F153" i="14"/>
  <c r="B154" i="14"/>
  <c r="G153" i="14"/>
  <c r="E153" i="14"/>
  <c r="A153" i="14"/>
  <c r="B155" i="14" l="1"/>
  <c r="G154" i="14"/>
  <c r="E154" i="14"/>
  <c r="D154" i="14"/>
  <c r="C154" i="14"/>
  <c r="F154" i="14"/>
  <c r="A154" i="14"/>
  <c r="A155" i="14" l="1"/>
  <c r="B156" i="14"/>
  <c r="D155" i="14"/>
  <c r="F155" i="14"/>
  <c r="G155" i="14"/>
  <c r="E155" i="14"/>
  <c r="C155" i="14"/>
  <c r="G156" i="14" l="1"/>
  <c r="F156" i="14"/>
  <c r="E156" i="14"/>
  <c r="C156" i="14"/>
  <c r="A156" i="14"/>
  <c r="B157" i="14"/>
  <c r="D156" i="14"/>
  <c r="G157" i="14" l="1"/>
  <c r="F157" i="14"/>
  <c r="D157" i="14"/>
  <c r="B158" i="14"/>
  <c r="E157" i="14"/>
  <c r="C157" i="14"/>
  <c r="A157" i="14"/>
  <c r="E158" i="14" l="1"/>
  <c r="D158" i="14"/>
  <c r="C158" i="14"/>
  <c r="A158" i="14"/>
  <c r="B159" i="14"/>
  <c r="G158" i="14"/>
  <c r="F158" i="14"/>
  <c r="B160" i="14" l="1"/>
  <c r="F159" i="14"/>
  <c r="E159" i="14"/>
  <c r="D159" i="14"/>
  <c r="C159" i="14"/>
  <c r="A159" i="14"/>
  <c r="G159" i="14"/>
  <c r="C160" i="14" l="1"/>
  <c r="A160" i="14"/>
  <c r="B161" i="14"/>
  <c r="G160" i="14"/>
  <c r="E160" i="14"/>
  <c r="F160" i="14"/>
  <c r="D160" i="14"/>
  <c r="G161" i="14" l="1"/>
  <c r="F161" i="14"/>
  <c r="D161" i="14"/>
  <c r="C161" i="14"/>
  <c r="B162" i="14"/>
  <c r="E161" i="14"/>
  <c r="A161" i="14"/>
  <c r="A162" i="14" l="1"/>
  <c r="B163" i="14"/>
  <c r="G162" i="14"/>
  <c r="E162" i="14"/>
  <c r="C162" i="14"/>
  <c r="F162" i="14"/>
  <c r="D162" i="14"/>
  <c r="F163" i="14" l="1"/>
  <c r="E163" i="14"/>
  <c r="D163" i="14"/>
  <c r="A163" i="14"/>
  <c r="B164" i="14"/>
  <c r="G163" i="14"/>
  <c r="C163" i="14"/>
  <c r="B165" i="14" l="1"/>
  <c r="G164" i="14"/>
  <c r="F164" i="14"/>
  <c r="E164" i="14"/>
  <c r="D164" i="14"/>
  <c r="C164" i="14"/>
  <c r="A164" i="14"/>
  <c r="D165" i="14" l="1"/>
  <c r="C165" i="14"/>
  <c r="B166" i="14"/>
  <c r="F165" i="14"/>
  <c r="A165" i="14"/>
  <c r="G165" i="14"/>
  <c r="E165" i="14"/>
  <c r="B167" i="14" l="1"/>
  <c r="G166" i="14"/>
  <c r="E166" i="14"/>
  <c r="D166" i="14"/>
  <c r="C166" i="14"/>
  <c r="A166" i="14"/>
  <c r="F166" i="14"/>
  <c r="A167" i="14" l="1"/>
  <c r="B168" i="14"/>
  <c r="G167" i="14"/>
  <c r="F167" i="14"/>
  <c r="D167" i="14"/>
  <c r="E167" i="14"/>
  <c r="C167" i="14"/>
  <c r="G168" i="14" l="1"/>
  <c r="F168" i="14"/>
  <c r="E168" i="14"/>
  <c r="C168" i="14"/>
  <c r="A168" i="14"/>
  <c r="B169" i="14"/>
  <c r="D168" i="14"/>
  <c r="G169" i="14" l="1"/>
  <c r="F169" i="14"/>
  <c r="E169" i="14"/>
  <c r="D169" i="14"/>
  <c r="B170" i="14"/>
  <c r="C169" i="14"/>
  <c r="A169" i="14"/>
  <c r="E170" i="14" l="1"/>
  <c r="D170" i="14"/>
  <c r="C170" i="14"/>
  <c r="A170" i="14"/>
  <c r="B171" i="14"/>
  <c r="G170" i="14"/>
  <c r="F170" i="14"/>
  <c r="B172" i="14" l="1"/>
  <c r="F171" i="14"/>
  <c r="E171" i="14"/>
  <c r="D171" i="14"/>
  <c r="C171" i="14"/>
  <c r="G171" i="14"/>
  <c r="A171" i="14"/>
  <c r="C172" i="14" l="1"/>
  <c r="A172" i="14"/>
  <c r="B173" i="14"/>
  <c r="G172" i="14"/>
  <c r="E172" i="14"/>
  <c r="F172" i="14"/>
  <c r="D172" i="14"/>
  <c r="G173" i="14" l="1"/>
  <c r="F173" i="14"/>
  <c r="D173" i="14"/>
  <c r="C173" i="14"/>
  <c r="A173" i="14"/>
  <c r="E173" i="14"/>
  <c r="B174" i="14"/>
  <c r="A174" i="14" l="1"/>
  <c r="B175" i="14"/>
  <c r="G174" i="14"/>
  <c r="F174" i="14"/>
  <c r="E174" i="14"/>
  <c r="C174" i="14"/>
  <c r="D174" i="14"/>
  <c r="F175" i="14" l="1"/>
  <c r="E175" i="14"/>
  <c r="D175" i="14"/>
  <c r="A175" i="14"/>
  <c r="B176" i="14"/>
  <c r="G175" i="14"/>
  <c r="C175" i="14"/>
  <c r="B177" i="14" l="1"/>
  <c r="G176" i="14"/>
  <c r="F176" i="14"/>
  <c r="E176" i="14"/>
  <c r="D176" i="14"/>
  <c r="C176" i="14"/>
  <c r="A176" i="14"/>
  <c r="D177" i="14" l="1"/>
  <c r="C177" i="14"/>
  <c r="A177" i="14"/>
  <c r="B178" i="14"/>
  <c r="F177" i="14"/>
  <c r="G177" i="14"/>
  <c r="E177" i="14"/>
  <c r="B179" i="14" l="1"/>
  <c r="G178" i="14"/>
  <c r="F178" i="14"/>
  <c r="E178" i="14"/>
  <c r="D178" i="14"/>
  <c r="C178" i="14"/>
  <c r="A178" i="14"/>
  <c r="A179" i="14" l="1"/>
  <c r="B180" i="14"/>
  <c r="G179" i="14"/>
  <c r="F179" i="14"/>
  <c r="D179" i="14"/>
  <c r="E179" i="14"/>
  <c r="C179" i="14"/>
  <c r="G180" i="14" l="1"/>
  <c r="F180" i="14"/>
  <c r="E180" i="14"/>
  <c r="D180" i="14"/>
  <c r="C180" i="14"/>
  <c r="A180" i="14"/>
  <c r="B181" i="14"/>
  <c r="B182" i="14" l="1"/>
  <c r="G181" i="14"/>
  <c r="F181" i="14"/>
  <c r="E181" i="14"/>
  <c r="D181" i="14"/>
  <c r="C181" i="14"/>
  <c r="A181" i="14"/>
  <c r="E182" i="14" l="1"/>
  <c r="D182" i="14"/>
  <c r="C182" i="14"/>
  <c r="A182" i="14"/>
  <c r="B183" i="14"/>
  <c r="G182" i="14"/>
  <c r="F182" i="14"/>
  <c r="B184" i="14" l="1"/>
  <c r="G183" i="14"/>
  <c r="F183" i="14"/>
  <c r="E183" i="14"/>
  <c r="D183" i="14"/>
  <c r="C183" i="14"/>
  <c r="A183" i="14"/>
  <c r="C184" i="14" l="1"/>
  <c r="A184" i="14"/>
  <c r="B185" i="14"/>
  <c r="G184" i="14"/>
  <c r="E184" i="14"/>
  <c r="F184" i="14"/>
  <c r="D184" i="14"/>
  <c r="G185" i="14" l="1"/>
  <c r="F185" i="14"/>
  <c r="E185" i="14"/>
  <c r="D185" i="14"/>
  <c r="C185" i="14"/>
  <c r="A185" i="14"/>
  <c r="B186" i="14"/>
  <c r="A186" i="14" l="1"/>
  <c r="B187" i="14"/>
  <c r="G186" i="14"/>
  <c r="F186" i="14"/>
  <c r="E186" i="14"/>
  <c r="C186" i="14"/>
  <c r="D186" i="14"/>
  <c r="F187" i="14" l="1"/>
  <c r="E187" i="14"/>
  <c r="D187" i="14"/>
  <c r="C187" i="14"/>
  <c r="A187" i="14"/>
  <c r="B188" i="14"/>
  <c r="G187" i="14"/>
  <c r="B189" i="14" l="1"/>
  <c r="G188" i="14"/>
  <c r="F188" i="14"/>
  <c r="E188" i="14"/>
  <c r="D188" i="14"/>
  <c r="C188" i="14"/>
  <c r="A188" i="14"/>
  <c r="D189" i="14" l="1"/>
  <c r="C189" i="14"/>
  <c r="A189" i="14"/>
  <c r="B190" i="14"/>
  <c r="F189" i="14"/>
  <c r="G189" i="14"/>
  <c r="E189" i="14"/>
  <c r="B191" i="14" l="1"/>
  <c r="G190" i="14"/>
  <c r="F190" i="14"/>
  <c r="E190" i="14"/>
  <c r="D190" i="14"/>
  <c r="C190" i="14"/>
  <c r="A190" i="14"/>
  <c r="A191" i="14" l="1"/>
  <c r="B192" i="14"/>
  <c r="G191" i="14"/>
  <c r="F191" i="14"/>
  <c r="D191" i="14"/>
  <c r="E191" i="14"/>
  <c r="C191" i="14"/>
  <c r="G192" i="14" l="1"/>
  <c r="F192" i="14"/>
  <c r="E192" i="14"/>
  <c r="D192" i="14"/>
  <c r="C192" i="14"/>
  <c r="A192" i="14"/>
  <c r="B193" i="14"/>
  <c r="B194" i="14" l="1"/>
  <c r="G193" i="14"/>
  <c r="F193" i="14"/>
  <c r="E193" i="14"/>
  <c r="D193" i="14"/>
  <c r="A193" i="14"/>
  <c r="C193" i="14"/>
  <c r="E194" i="14" l="1"/>
  <c r="D194" i="14"/>
  <c r="C194" i="14"/>
  <c r="A194" i="14"/>
  <c r="B195" i="14"/>
  <c r="G194" i="14"/>
  <c r="F194" i="14"/>
  <c r="B196" i="14" l="1"/>
  <c r="G195" i="14"/>
  <c r="F195" i="14"/>
  <c r="E195" i="14"/>
  <c r="D195" i="14"/>
  <c r="C195" i="14"/>
  <c r="A195" i="14"/>
  <c r="C196" i="14" l="1"/>
  <c r="A196" i="14"/>
  <c r="B197" i="14"/>
  <c r="G196" i="14"/>
  <c r="E196" i="14"/>
  <c r="F196" i="14"/>
  <c r="D196" i="14"/>
  <c r="G197" i="14" l="1"/>
  <c r="F197" i="14"/>
  <c r="E197" i="14"/>
  <c r="D197" i="14"/>
  <c r="C197" i="14"/>
  <c r="A197" i="14"/>
  <c r="B198" i="14"/>
  <c r="A198" i="14" l="1"/>
  <c r="B199" i="14"/>
  <c r="G198" i="14"/>
  <c r="F198" i="14"/>
  <c r="E198" i="14"/>
  <c r="C198" i="14"/>
  <c r="D198" i="14"/>
  <c r="F199" i="14" l="1"/>
  <c r="E199" i="14"/>
  <c r="D199" i="14"/>
  <c r="C199" i="14"/>
  <c r="A199" i="14"/>
  <c r="B200" i="14"/>
  <c r="G199" i="14"/>
  <c r="B201" i="14" l="1"/>
  <c r="G200" i="14"/>
  <c r="F200" i="14"/>
  <c r="E200" i="14"/>
  <c r="D200" i="14"/>
  <c r="C200" i="14"/>
  <c r="A200" i="14"/>
  <c r="D201" i="14" l="1"/>
  <c r="C201" i="14"/>
  <c r="A201" i="14"/>
  <c r="B202" i="14"/>
  <c r="F201" i="14"/>
  <c r="G201" i="14"/>
  <c r="E201" i="14"/>
  <c r="B203" i="14" l="1"/>
  <c r="G202" i="14"/>
  <c r="F202" i="14"/>
  <c r="E202" i="14"/>
  <c r="D202" i="14"/>
  <c r="C202" i="14"/>
  <c r="A202" i="14"/>
  <c r="A203" i="14" l="1"/>
  <c r="B204" i="14"/>
  <c r="G203" i="14"/>
  <c r="F203" i="14"/>
  <c r="D203" i="14"/>
  <c r="E203" i="14"/>
  <c r="C203" i="14"/>
  <c r="G204" i="14" l="1"/>
  <c r="F204" i="14"/>
  <c r="E204" i="14"/>
  <c r="D204" i="14"/>
  <c r="C204" i="14"/>
  <c r="A204" i="14"/>
  <c r="B205" i="14"/>
  <c r="B206" i="14" l="1"/>
  <c r="G205" i="14"/>
  <c r="F205" i="14"/>
  <c r="E205" i="14"/>
  <c r="D205" i="14"/>
  <c r="C205" i="14"/>
  <c r="A205" i="14"/>
  <c r="C206" i="14" l="1"/>
  <c r="F206" i="14"/>
  <c r="E206" i="14"/>
  <c r="D206" i="14"/>
  <c r="A206" i="14"/>
  <c r="B207" i="14"/>
  <c r="G206" i="14"/>
  <c r="G207" i="14" l="1"/>
  <c r="B208" i="14"/>
  <c r="F207" i="14"/>
  <c r="E207" i="14"/>
  <c r="D207" i="14"/>
  <c r="C207" i="14"/>
  <c r="A207" i="14"/>
  <c r="A208" i="14" l="1"/>
  <c r="F208" i="14"/>
  <c r="E208" i="14"/>
  <c r="D208" i="14"/>
  <c r="C208" i="14"/>
  <c r="B209" i="14"/>
  <c r="G208" i="14"/>
  <c r="F209" i="14" l="1"/>
  <c r="E209" i="14"/>
  <c r="B210" i="14"/>
  <c r="G209" i="14"/>
  <c r="D209" i="14"/>
  <c r="C209" i="14"/>
  <c r="A209" i="14"/>
  <c r="F210" i="14" l="1"/>
  <c r="E210" i="14"/>
  <c r="D210" i="14"/>
  <c r="C210" i="14"/>
  <c r="A210" i="14"/>
  <c r="B211" i="14"/>
  <c r="G210" i="14"/>
  <c r="D211" i="14" l="1"/>
  <c r="C211" i="14"/>
  <c r="B212" i="14"/>
  <c r="G211" i="14"/>
  <c r="F211" i="14"/>
  <c r="E211" i="14"/>
  <c r="A211" i="14"/>
  <c r="B213" i="14" l="1"/>
  <c r="F212" i="14"/>
  <c r="E212" i="14"/>
  <c r="D212" i="14"/>
  <c r="C212" i="14"/>
  <c r="A212" i="14"/>
  <c r="G212" i="14"/>
  <c r="A213" i="14" l="1"/>
  <c r="B214" i="14"/>
  <c r="G213" i="14"/>
  <c r="F213" i="14"/>
  <c r="E213" i="14"/>
  <c r="C213" i="14"/>
  <c r="D213" i="14"/>
  <c r="G214" i="14" l="1"/>
  <c r="F214" i="14"/>
  <c r="A214" i="14"/>
  <c r="B215" i="14"/>
  <c r="E214" i="14"/>
  <c r="D214" i="14"/>
  <c r="C214" i="14"/>
  <c r="F215" i="14" l="1"/>
  <c r="A215" i="14"/>
  <c r="B216" i="14"/>
  <c r="G215" i="14"/>
  <c r="D215" i="14"/>
  <c r="C215" i="14"/>
  <c r="E215" i="14"/>
  <c r="E216" i="14" l="1"/>
  <c r="D216" i="14"/>
  <c r="B217" i="14"/>
  <c r="G216" i="14"/>
  <c r="F216" i="14"/>
  <c r="C216" i="14"/>
  <c r="A216" i="14"/>
  <c r="B218" i="14" l="1"/>
  <c r="D217" i="14"/>
  <c r="C217" i="14"/>
  <c r="A217" i="14"/>
  <c r="F217" i="14"/>
  <c r="G217" i="14"/>
  <c r="E217" i="14"/>
  <c r="C218" i="14" l="1"/>
  <c r="B219" i="14"/>
  <c r="G218" i="14"/>
  <c r="F218" i="14"/>
  <c r="E218" i="14"/>
  <c r="D218" i="14"/>
  <c r="A218" i="14"/>
  <c r="G219" i="14" l="1"/>
  <c r="E219" i="14"/>
  <c r="D219" i="14"/>
  <c r="C219" i="14"/>
  <c r="A219" i="14"/>
  <c r="B220" i="14"/>
  <c r="F219" i="14"/>
  <c r="A220" i="14" l="1"/>
  <c r="G220" i="14"/>
  <c r="B221" i="14"/>
  <c r="F220" i="14"/>
  <c r="E220" i="14"/>
  <c r="D220" i="14"/>
  <c r="C220" i="14"/>
  <c r="F221" i="14" l="1"/>
  <c r="E221" i="14"/>
  <c r="G221" i="14"/>
  <c r="D221" i="14"/>
  <c r="C221" i="14"/>
  <c r="A221" i="14"/>
  <c r="B222" i="14"/>
  <c r="E222" i="14" l="1"/>
  <c r="A222" i="14"/>
  <c r="B223" i="14"/>
  <c r="G222" i="14"/>
  <c r="F222" i="14"/>
  <c r="C222" i="14"/>
  <c r="D222" i="14"/>
  <c r="G223" i="14" l="1"/>
  <c r="D223" i="14"/>
  <c r="C223" i="14"/>
  <c r="B224" i="14"/>
  <c r="F223" i="14"/>
  <c r="E223" i="14"/>
  <c r="A223" i="14"/>
  <c r="A224" i="14" l="1"/>
  <c r="B225" i="14"/>
  <c r="C224" i="14"/>
  <c r="E224" i="14"/>
  <c r="D224" i="14"/>
  <c r="G224" i="14"/>
  <c r="F224" i="14"/>
  <c r="F225" i="14" l="1"/>
  <c r="E225" i="14"/>
  <c r="A225" i="14"/>
  <c r="B226" i="14"/>
  <c r="G225" i="14"/>
  <c r="D225" i="14"/>
  <c r="C225" i="14"/>
  <c r="B227" i="14" l="1"/>
  <c r="G226" i="14"/>
  <c r="F226" i="14"/>
  <c r="A226" i="14"/>
  <c r="E226" i="14"/>
  <c r="D226" i="14"/>
  <c r="C226" i="14"/>
  <c r="D227" i="14" l="1"/>
  <c r="C227" i="14"/>
  <c r="F227" i="14"/>
  <c r="G227" i="14"/>
  <c r="E227" i="14"/>
  <c r="A227" i="14"/>
  <c r="B228" i="14"/>
  <c r="B229" i="14" l="1"/>
  <c r="G228" i="14"/>
  <c r="E228" i="14"/>
  <c r="D228" i="14"/>
  <c r="F228" i="14"/>
  <c r="C228" i="14"/>
  <c r="A228" i="14"/>
  <c r="A229" i="14" l="1"/>
  <c r="B230" i="14"/>
  <c r="D229" i="14"/>
  <c r="G229" i="14"/>
  <c r="F229" i="14"/>
  <c r="E229" i="14"/>
  <c r="C229" i="14"/>
  <c r="G230" i="14" l="1"/>
  <c r="F230" i="14"/>
  <c r="E230" i="14"/>
  <c r="C230" i="14"/>
  <c r="B231" i="14"/>
  <c r="D230" i="14"/>
  <c r="A230" i="14"/>
  <c r="G231" i="14" l="1"/>
  <c r="C231" i="14"/>
  <c r="A231" i="14"/>
  <c r="B232" i="14"/>
  <c r="E231" i="14"/>
  <c r="D231" i="14"/>
  <c r="F231" i="14"/>
  <c r="E232" i="14" l="1"/>
  <c r="D232" i="14"/>
  <c r="C232" i="14"/>
  <c r="A232" i="14"/>
  <c r="G232" i="14"/>
  <c r="B233" i="14"/>
  <c r="F232" i="14"/>
  <c r="B234" i="14" l="1"/>
  <c r="F233" i="14"/>
  <c r="E233" i="14"/>
  <c r="G233" i="14"/>
  <c r="D233" i="14"/>
  <c r="C233" i="14"/>
  <c r="A233" i="14"/>
  <c r="C234" i="14" l="1"/>
  <c r="A234" i="14"/>
  <c r="E234" i="14"/>
  <c r="F234" i="14"/>
  <c r="D234" i="14"/>
  <c r="B235" i="14"/>
  <c r="G234" i="14"/>
  <c r="G235" i="14" l="1"/>
  <c r="F235" i="14"/>
  <c r="D235" i="14"/>
  <c r="C235" i="14"/>
  <c r="B236" i="14"/>
  <c r="E235" i="14"/>
  <c r="A235" i="14"/>
  <c r="A236" i="14" l="1"/>
  <c r="B237" i="14"/>
  <c r="C236" i="14"/>
  <c r="G236" i="14"/>
  <c r="F236" i="14"/>
  <c r="E236" i="14"/>
  <c r="D236" i="14"/>
  <c r="F237" i="14" l="1"/>
  <c r="E237" i="14"/>
  <c r="D237" i="14"/>
  <c r="A237" i="14"/>
  <c r="B238" i="14"/>
  <c r="G237" i="14"/>
  <c r="C237" i="14"/>
  <c r="B239" i="14" l="1"/>
  <c r="G238" i="14"/>
  <c r="F238" i="14"/>
  <c r="A238" i="14"/>
  <c r="D238" i="14"/>
  <c r="E238" i="14"/>
  <c r="C238" i="14"/>
  <c r="D239" i="14" l="1"/>
  <c r="C239" i="14"/>
  <c r="F239" i="14"/>
  <c r="B240" i="14"/>
  <c r="G239" i="14"/>
  <c r="E239" i="14"/>
  <c r="A239" i="14"/>
  <c r="B241" i="14" l="1"/>
  <c r="G240" i="14"/>
  <c r="E240" i="14"/>
  <c r="D240" i="14"/>
  <c r="F240" i="14"/>
  <c r="C240" i="14"/>
  <c r="A240" i="14"/>
  <c r="A241" i="14" l="1"/>
  <c r="B242" i="14"/>
  <c r="D241" i="14"/>
  <c r="E241" i="14"/>
  <c r="C241" i="14"/>
  <c r="G241" i="14"/>
  <c r="F241" i="14"/>
  <c r="G242" i="14" l="1"/>
  <c r="F242" i="14"/>
  <c r="E242" i="14"/>
  <c r="C242" i="14"/>
  <c r="B243" i="14"/>
  <c r="D242" i="14"/>
  <c r="A242" i="14"/>
  <c r="G243" i="14" l="1"/>
  <c r="B244" i="14"/>
  <c r="F243" i="14"/>
  <c r="E243" i="14"/>
  <c r="D243" i="14"/>
  <c r="C243" i="14"/>
  <c r="A243" i="14"/>
  <c r="E244" i="14" l="1"/>
  <c r="D244" i="14"/>
  <c r="C244" i="14"/>
  <c r="A244" i="14"/>
  <c r="G244" i="14"/>
  <c r="F244" i="14"/>
  <c r="B245" i="14"/>
  <c r="B246" i="14" l="1"/>
  <c r="F245" i="14"/>
  <c r="E245" i="14"/>
  <c r="A245" i="14"/>
  <c r="G245" i="14"/>
  <c r="C245" i="14"/>
  <c r="D245" i="14"/>
  <c r="C246" i="14" l="1"/>
  <c r="A246" i="14"/>
  <c r="B247" i="14"/>
  <c r="E246" i="14"/>
  <c r="G246" i="14"/>
  <c r="F246" i="14"/>
  <c r="D246" i="14"/>
  <c r="G247" i="14" l="1"/>
  <c r="F247" i="14"/>
  <c r="D247" i="14"/>
  <c r="C247" i="14"/>
  <c r="B248" i="14"/>
  <c r="E247" i="14"/>
  <c r="A247" i="14"/>
  <c r="A248" i="14" l="1"/>
  <c r="B249" i="14"/>
  <c r="G248" i="14"/>
  <c r="C248" i="14"/>
  <c r="E248" i="14"/>
  <c r="D248" i="14"/>
  <c r="F248" i="14"/>
  <c r="F249" i="14" l="1"/>
  <c r="E249" i="14"/>
  <c r="D249" i="14"/>
  <c r="A249" i="14"/>
  <c r="B250" i="14"/>
  <c r="C249" i="14"/>
  <c r="G249" i="14"/>
  <c r="B251" i="14" l="1"/>
  <c r="G250" i="14"/>
  <c r="F250" i="14"/>
  <c r="E250" i="14"/>
  <c r="C250" i="14"/>
  <c r="A250" i="14"/>
  <c r="D250" i="14"/>
  <c r="D251" i="14" l="1"/>
  <c r="C251" i="14"/>
  <c r="F251" i="14"/>
  <c r="B252" i="14"/>
  <c r="G251" i="14"/>
  <c r="E251" i="14"/>
  <c r="A251" i="14"/>
  <c r="B253" i="14" l="1"/>
  <c r="G252" i="14"/>
  <c r="E252" i="14"/>
  <c r="D252" i="14"/>
  <c r="C252" i="14"/>
  <c r="A252" i="14"/>
  <c r="F252" i="14"/>
  <c r="A253" i="14" l="1"/>
  <c r="B254" i="14"/>
  <c r="F253" i="14"/>
  <c r="D253" i="14"/>
  <c r="E253" i="14"/>
  <c r="C253" i="14"/>
  <c r="G253" i="14"/>
  <c r="G254" i="14" l="1"/>
  <c r="F254" i="14"/>
  <c r="E254" i="14"/>
  <c r="C254" i="14"/>
  <c r="A254" i="14"/>
  <c r="B255" i="14"/>
  <c r="D254" i="14"/>
  <c r="G255" i="14" l="1"/>
  <c r="F255" i="14"/>
  <c r="D255" i="14"/>
  <c r="B256" i="14"/>
  <c r="E255" i="14"/>
  <c r="C255" i="14"/>
  <c r="A255" i="14"/>
  <c r="E256" i="14" l="1"/>
  <c r="D256" i="14"/>
  <c r="C256" i="14"/>
  <c r="A256" i="14"/>
  <c r="B257" i="14"/>
  <c r="G256" i="14"/>
  <c r="F256" i="14"/>
  <c r="B258" i="14" l="1"/>
  <c r="F257" i="14"/>
  <c r="E257" i="14"/>
  <c r="D257" i="14"/>
  <c r="C257" i="14"/>
  <c r="G257" i="14"/>
  <c r="A257" i="14"/>
  <c r="C258" i="14" l="1"/>
  <c r="A258" i="14"/>
  <c r="B259" i="14"/>
  <c r="G258" i="14"/>
  <c r="E258" i="14"/>
  <c r="F258" i="14"/>
  <c r="D258" i="14"/>
  <c r="G259" i="14" l="1"/>
  <c r="F259" i="14"/>
  <c r="D259" i="14"/>
  <c r="C259" i="14"/>
  <c r="A259" i="14"/>
  <c r="E259" i="14"/>
  <c r="B260" i="14"/>
  <c r="A260" i="14" l="1"/>
  <c r="B261" i="14"/>
  <c r="G260" i="14"/>
  <c r="F260" i="14"/>
  <c r="E260" i="14"/>
  <c r="C260" i="14"/>
  <c r="D260" i="14"/>
  <c r="F261" i="14" l="1"/>
  <c r="E261" i="14"/>
  <c r="D261" i="14"/>
  <c r="A261" i="14"/>
  <c r="B262" i="14"/>
  <c r="G261" i="14"/>
  <c r="C261" i="14"/>
  <c r="B263" i="14" l="1"/>
  <c r="G262" i="14"/>
  <c r="F262" i="14"/>
  <c r="E262" i="14"/>
  <c r="D262" i="14"/>
  <c r="C262" i="14"/>
  <c r="A262" i="14"/>
  <c r="D263" i="14" l="1"/>
  <c r="C263" i="14"/>
  <c r="B264" i="14"/>
  <c r="F263" i="14"/>
  <c r="G263" i="14"/>
  <c r="E263" i="14"/>
  <c r="A263" i="14"/>
  <c r="B265" i="14" l="1"/>
  <c r="G264" i="14"/>
  <c r="E264" i="14"/>
  <c r="D264" i="14"/>
  <c r="C264" i="14"/>
  <c r="A264" i="14"/>
  <c r="F264" i="14"/>
  <c r="A265" i="14" l="1"/>
  <c r="B266" i="14"/>
  <c r="G265" i="14"/>
  <c r="F265" i="14"/>
  <c r="D265" i="14"/>
  <c r="E265" i="14"/>
  <c r="C265" i="14"/>
  <c r="G266" i="14" l="1"/>
  <c r="F266" i="14"/>
  <c r="E266" i="14"/>
  <c r="C266" i="14"/>
  <c r="A266" i="14"/>
  <c r="B267" i="14"/>
  <c r="D266" i="14"/>
  <c r="G267" i="14" l="1"/>
  <c r="F267" i="14"/>
  <c r="E267" i="14"/>
  <c r="D267" i="14"/>
  <c r="C267" i="14"/>
  <c r="B268" i="14"/>
  <c r="A267" i="14"/>
  <c r="E268" i="14" l="1"/>
  <c r="D268" i="14"/>
  <c r="C268" i="14"/>
  <c r="A268" i="14"/>
  <c r="B269" i="14"/>
  <c r="G268" i="14"/>
  <c r="F268" i="14"/>
  <c r="B270" i="14" l="1"/>
  <c r="F269" i="14"/>
  <c r="E269" i="14"/>
  <c r="D269" i="14"/>
  <c r="C269" i="14"/>
  <c r="G269" i="14"/>
  <c r="A269" i="14"/>
  <c r="C270" i="14" l="1"/>
  <c r="D270" i="14"/>
  <c r="A270" i="14"/>
  <c r="B271" i="14"/>
  <c r="F270" i="14"/>
  <c r="G270" i="14"/>
  <c r="E270" i="14"/>
  <c r="B272" i="14" l="1"/>
  <c r="G271" i="14"/>
  <c r="E271" i="14"/>
  <c r="D271" i="14"/>
  <c r="C271" i="14"/>
  <c r="A271" i="14"/>
  <c r="F271" i="14"/>
  <c r="A272" i="14" l="1"/>
  <c r="C272" i="14"/>
  <c r="B273" i="14"/>
  <c r="G272" i="14"/>
  <c r="E272" i="14"/>
  <c r="F272" i="14"/>
  <c r="D272" i="14"/>
  <c r="F273" i="14" l="1"/>
  <c r="B274" i="14"/>
  <c r="G273" i="14"/>
  <c r="D273" i="14"/>
  <c r="C273" i="14"/>
  <c r="A273" i="14"/>
  <c r="E273" i="14"/>
  <c r="A274" i="14" l="1"/>
  <c r="B275" i="14"/>
  <c r="G274" i="14"/>
  <c r="F274" i="14"/>
  <c r="D274" i="14"/>
  <c r="E274" i="14"/>
  <c r="C274" i="14"/>
  <c r="D275" i="14" l="1"/>
  <c r="G275" i="14"/>
  <c r="F275" i="14"/>
  <c r="C275" i="14"/>
  <c r="A275" i="14"/>
  <c r="B276" i="14"/>
  <c r="E275" i="14"/>
  <c r="B277" i="14" l="1"/>
  <c r="A276" i="14"/>
  <c r="G276" i="14"/>
  <c r="F276" i="14"/>
  <c r="E276" i="14"/>
  <c r="C276" i="14"/>
  <c r="D276" i="14"/>
  <c r="G277" i="14" l="1"/>
  <c r="F277" i="14"/>
  <c r="E277" i="14"/>
  <c r="C277" i="14"/>
  <c r="A277" i="14"/>
  <c r="B278" i="14"/>
  <c r="D277" i="14"/>
  <c r="G278" i="14" l="1"/>
  <c r="B279" i="14"/>
  <c r="F278" i="14"/>
  <c r="E278" i="14"/>
  <c r="D278" i="14"/>
  <c r="C278" i="14"/>
  <c r="A278" i="14"/>
  <c r="F279" i="14" l="1"/>
  <c r="E279" i="14"/>
  <c r="D279" i="14"/>
  <c r="A279" i="14"/>
  <c r="B280" i="14"/>
  <c r="G279" i="14"/>
  <c r="C279" i="14"/>
  <c r="E280" i="14" l="1"/>
  <c r="G280" i="14"/>
  <c r="F280" i="14"/>
  <c r="D280" i="14"/>
  <c r="C280" i="14"/>
  <c r="A280" i="14"/>
  <c r="B281" i="14"/>
  <c r="E281" i="14" l="1"/>
  <c r="D281" i="14"/>
  <c r="C281" i="14"/>
  <c r="A281" i="14"/>
  <c r="B282" i="14"/>
  <c r="G281" i="14"/>
  <c r="F281" i="14"/>
  <c r="C282" i="14" l="1"/>
  <c r="B283" i="14"/>
  <c r="G282" i="14"/>
  <c r="F282" i="14"/>
  <c r="E282" i="14"/>
  <c r="D282" i="14"/>
  <c r="A282" i="14"/>
  <c r="D283" i="14" l="1"/>
  <c r="C283" i="14"/>
  <c r="A283" i="14"/>
  <c r="B284" i="14"/>
  <c r="F283" i="14"/>
  <c r="G283" i="14"/>
  <c r="E283" i="14"/>
  <c r="A284" i="14" l="1"/>
  <c r="B285" i="14"/>
  <c r="G284" i="14"/>
  <c r="F284" i="14"/>
  <c r="E284" i="14"/>
  <c r="D284" i="14"/>
  <c r="C284" i="14"/>
  <c r="F285" i="14" l="1"/>
  <c r="C285" i="14"/>
  <c r="A285" i="14"/>
  <c r="B286" i="14"/>
  <c r="E285" i="14"/>
  <c r="G285" i="14"/>
  <c r="D285" i="14"/>
  <c r="B287" i="14" l="1"/>
  <c r="G286" i="14"/>
  <c r="F286" i="14"/>
  <c r="E286" i="14"/>
  <c r="D286" i="14"/>
  <c r="C286" i="14"/>
  <c r="A286" i="14"/>
  <c r="D287" i="14" l="1"/>
  <c r="A287" i="14"/>
  <c r="B288" i="14"/>
  <c r="G287" i="14"/>
  <c r="E287" i="14"/>
  <c r="F287" i="14"/>
  <c r="C287" i="14"/>
  <c r="B289" i="14" l="1"/>
  <c r="G288" i="14"/>
  <c r="F288" i="14"/>
  <c r="E288" i="14"/>
  <c r="D288" i="14"/>
  <c r="C288" i="14"/>
  <c r="A288" i="14"/>
  <c r="A289" i="14" l="1"/>
  <c r="B290" i="14"/>
  <c r="G289" i="14"/>
  <c r="F289" i="14"/>
  <c r="D289" i="14"/>
  <c r="E289" i="14"/>
  <c r="C289" i="14"/>
  <c r="G290" i="14" l="1"/>
  <c r="F290" i="14"/>
  <c r="E290" i="14"/>
  <c r="D290" i="14"/>
  <c r="C290" i="14"/>
  <c r="A290" i="14"/>
  <c r="B291" i="14"/>
  <c r="A291" i="14" l="1"/>
  <c r="B292" i="14"/>
  <c r="G291" i="14"/>
  <c r="F291" i="14"/>
  <c r="E291" i="14"/>
  <c r="C291" i="14"/>
  <c r="D291" i="14"/>
  <c r="E292" i="14" l="1"/>
  <c r="G292" i="14"/>
  <c r="F292" i="14"/>
  <c r="D292" i="14"/>
  <c r="C292" i="14"/>
  <c r="A292" i="14"/>
  <c r="B293" i="14"/>
  <c r="B294" i="14" l="1"/>
  <c r="G293" i="14"/>
  <c r="F293" i="14"/>
  <c r="E293" i="14"/>
  <c r="D293" i="14"/>
  <c r="C293" i="14"/>
  <c r="A293" i="14"/>
  <c r="C294" i="14" l="1"/>
  <c r="F294" i="14"/>
  <c r="E294" i="14"/>
  <c r="D294" i="14"/>
  <c r="A294" i="14"/>
  <c r="B295" i="14"/>
  <c r="G294" i="14"/>
  <c r="B296" i="14" l="1"/>
  <c r="G295" i="14"/>
  <c r="F295" i="14"/>
  <c r="E295" i="14"/>
  <c r="D295" i="14"/>
  <c r="C295" i="14"/>
  <c r="A295" i="14"/>
  <c r="A296" i="14" l="1"/>
  <c r="E296" i="14"/>
  <c r="D296" i="14"/>
  <c r="C296" i="14"/>
  <c r="B297" i="14"/>
  <c r="G296" i="14"/>
  <c r="F296" i="14"/>
  <c r="F297" i="14" l="1"/>
  <c r="B298" i="14"/>
  <c r="G297" i="14"/>
  <c r="E297" i="14"/>
  <c r="D297" i="14"/>
  <c r="C297" i="14"/>
  <c r="A297" i="14"/>
  <c r="D298" i="14" l="1"/>
  <c r="C298" i="14"/>
  <c r="A298" i="14"/>
  <c r="B299" i="14"/>
  <c r="F298" i="14"/>
  <c r="G298" i="14"/>
  <c r="E298" i="14"/>
  <c r="D299" i="14" l="1"/>
  <c r="B300" i="14"/>
  <c r="G299" i="14"/>
  <c r="F299" i="14"/>
  <c r="E299" i="14"/>
  <c r="C299" i="14"/>
  <c r="A299" i="14"/>
  <c r="B301" i="14" l="1"/>
  <c r="C300" i="14"/>
  <c r="A300" i="14"/>
  <c r="G300" i="14"/>
  <c r="E300" i="14"/>
  <c r="F300" i="14"/>
  <c r="D300" i="14"/>
  <c r="B302" i="14" l="1"/>
  <c r="G301" i="14"/>
  <c r="F301" i="14"/>
  <c r="E301" i="14"/>
  <c r="D301" i="14"/>
  <c r="C301" i="14"/>
  <c r="A301" i="14"/>
  <c r="G302" i="14" l="1"/>
  <c r="A302" i="14"/>
  <c r="B303" i="14"/>
  <c r="F302" i="14"/>
  <c r="D302" i="14"/>
  <c r="E302" i="14"/>
  <c r="C302" i="14"/>
  <c r="G303" i="14" l="1"/>
  <c r="F303" i="14"/>
  <c r="E303" i="14"/>
  <c r="D303" i="14"/>
  <c r="C303" i="14"/>
  <c r="A303" i="14"/>
  <c r="B304" i="14"/>
  <c r="E304" i="14" l="1"/>
  <c r="A304" i="14"/>
  <c r="B305" i="14"/>
  <c r="G304" i="14"/>
  <c r="F304" i="14"/>
  <c r="C304" i="14"/>
  <c r="D304" i="14"/>
  <c r="G305" i="14" l="1"/>
  <c r="F305" i="14"/>
  <c r="E305" i="14"/>
  <c r="D305" i="14"/>
  <c r="C305" i="14"/>
  <c r="A305" i="14"/>
  <c r="B306" i="14"/>
  <c r="C306" i="14" l="1"/>
  <c r="B307" i="14"/>
  <c r="G306" i="14"/>
  <c r="F306" i="14"/>
  <c r="E306" i="14"/>
  <c r="D306" i="14"/>
  <c r="A306" i="14"/>
  <c r="F307" i="14" l="1"/>
  <c r="E307" i="14"/>
  <c r="D307" i="14"/>
  <c r="C307" i="14"/>
  <c r="A307" i="14"/>
  <c r="B308" i="14"/>
  <c r="G307" i="14"/>
  <c r="A308" i="14" l="1"/>
  <c r="B309" i="14"/>
  <c r="G308" i="14"/>
  <c r="F308" i="14"/>
  <c r="E308" i="14"/>
  <c r="D308" i="14"/>
  <c r="C308" i="14"/>
  <c r="F309" i="14" l="1"/>
  <c r="D309" i="14"/>
  <c r="G309" i="14"/>
  <c r="E309" i="14"/>
  <c r="C309" i="14"/>
  <c r="A309" i="14"/>
  <c r="B310" i="14"/>
  <c r="B311" i="14" l="1"/>
  <c r="G310" i="14"/>
  <c r="F310" i="14"/>
  <c r="E310" i="14"/>
  <c r="D310" i="14"/>
  <c r="C310" i="14"/>
  <c r="A310" i="14"/>
  <c r="D311" i="14" l="1"/>
  <c r="C311" i="14"/>
  <c r="G311" i="14"/>
  <c r="F311" i="14"/>
  <c r="E311" i="14"/>
  <c r="A311" i="14"/>
  <c r="B312" i="14"/>
  <c r="B313" i="14" l="1"/>
  <c r="G312" i="14"/>
  <c r="A312" i="14"/>
  <c r="F312" i="14"/>
  <c r="E312" i="14"/>
  <c r="C312" i="14"/>
  <c r="D312" i="14"/>
  <c r="A313" i="14" l="1"/>
  <c r="B314" i="14"/>
  <c r="G313" i="14"/>
  <c r="F313" i="14"/>
  <c r="E313" i="14"/>
  <c r="D313" i="14"/>
  <c r="C313" i="14"/>
  <c r="G314" i="14" l="1"/>
  <c r="F314" i="14"/>
  <c r="E314" i="14"/>
  <c r="A314" i="14"/>
  <c r="B315" i="14"/>
  <c r="D314" i="14"/>
  <c r="C314" i="14"/>
  <c r="B316" i="14" l="1"/>
  <c r="G315" i="14"/>
  <c r="F315" i="14"/>
  <c r="E315" i="14"/>
  <c r="D315" i="14"/>
  <c r="C315" i="14"/>
  <c r="A315" i="14"/>
  <c r="E316" i="14" l="1"/>
  <c r="D316" i="14"/>
  <c r="C316" i="14"/>
  <c r="F316" i="14"/>
  <c r="A316" i="14"/>
  <c r="B317" i="14"/>
  <c r="G316" i="14"/>
  <c r="B318" i="14" l="1"/>
  <c r="G317" i="14"/>
  <c r="F317" i="14"/>
  <c r="E317" i="14"/>
  <c r="D317" i="14"/>
  <c r="C317" i="14"/>
  <c r="A317" i="14"/>
  <c r="C318" i="14" l="1"/>
  <c r="A318" i="14"/>
  <c r="G318" i="14"/>
  <c r="F318" i="14"/>
  <c r="E318" i="14"/>
  <c r="D318" i="14"/>
  <c r="B319" i="14"/>
  <c r="G319" i="14" l="1"/>
  <c r="F319" i="14"/>
  <c r="B320" i="14"/>
  <c r="E319" i="14"/>
  <c r="D319" i="14"/>
  <c r="C319" i="14"/>
  <c r="A319" i="14"/>
  <c r="A320" i="14" l="1"/>
  <c r="G320" i="14"/>
  <c r="F320" i="14"/>
  <c r="E320" i="14"/>
  <c r="D320" i="14"/>
  <c r="C320" i="14"/>
  <c r="B321" i="14"/>
  <c r="F321" i="14" l="1"/>
  <c r="E321" i="14"/>
  <c r="D321" i="14"/>
  <c r="A321" i="14"/>
  <c r="B322" i="14"/>
  <c r="C321" i="14"/>
  <c r="G321" i="14"/>
  <c r="B323" i="14" l="1"/>
  <c r="G322" i="14"/>
  <c r="F322" i="14"/>
  <c r="E322" i="14"/>
  <c r="D322" i="14"/>
  <c r="C322" i="14"/>
  <c r="A322" i="14"/>
  <c r="D323" i="14" l="1"/>
  <c r="C323" i="14"/>
  <c r="E323" i="14"/>
  <c r="A323" i="14"/>
  <c r="B324" i="14"/>
  <c r="G323" i="14"/>
  <c r="F323" i="14"/>
  <c r="B325" i="14" l="1"/>
  <c r="G324" i="14"/>
  <c r="F324" i="14"/>
  <c r="E324" i="14"/>
  <c r="D324" i="14"/>
  <c r="C324" i="14"/>
  <c r="A324" i="14"/>
  <c r="A325" i="14" l="1"/>
  <c r="F325" i="14"/>
  <c r="E325" i="14"/>
  <c r="D325" i="14"/>
  <c r="C325" i="14"/>
  <c r="B326" i="14"/>
  <c r="G325" i="14"/>
  <c r="G326" i="14" l="1"/>
  <c r="F326" i="14"/>
  <c r="E326" i="14"/>
  <c r="B327" i="14"/>
  <c r="D326" i="14"/>
  <c r="C326" i="14"/>
  <c r="A326" i="14"/>
  <c r="G327" i="14" l="1"/>
  <c r="F327" i="14"/>
  <c r="E327" i="14"/>
  <c r="D327" i="14"/>
  <c r="C327" i="14"/>
  <c r="A327" i="14"/>
  <c r="B328" i="14"/>
  <c r="E328" i="14" l="1"/>
  <c r="D328" i="14"/>
  <c r="C328" i="14"/>
  <c r="B329" i="14"/>
  <c r="G328" i="14"/>
  <c r="F328" i="14"/>
  <c r="A328" i="14"/>
  <c r="B330" i="14" l="1"/>
  <c r="G329" i="14"/>
  <c r="F329" i="14"/>
  <c r="E329" i="14"/>
  <c r="D329" i="14"/>
  <c r="C329" i="14"/>
  <c r="A329" i="14"/>
  <c r="C330" i="14" l="1"/>
  <c r="A330" i="14"/>
  <c r="D330" i="14"/>
  <c r="B331" i="14"/>
  <c r="F330" i="14"/>
  <c r="G330" i="14"/>
  <c r="E330" i="14"/>
  <c r="G331" i="14" l="1"/>
  <c r="F331" i="14"/>
  <c r="B332" i="14"/>
  <c r="E331" i="14"/>
  <c r="D331" i="14"/>
  <c r="C331" i="14"/>
  <c r="A331" i="14"/>
  <c r="A332" i="14" l="1"/>
  <c r="E332" i="14"/>
  <c r="D332" i="14"/>
  <c r="C332" i="14"/>
  <c r="B333" i="14"/>
  <c r="G332" i="14"/>
  <c r="F332" i="14"/>
  <c r="F333" i="14" l="1"/>
  <c r="E333" i="14"/>
  <c r="D333" i="14"/>
  <c r="B334" i="14"/>
  <c r="G333" i="14"/>
  <c r="C333" i="14"/>
  <c r="A333" i="14"/>
  <c r="B335" i="14" l="1"/>
  <c r="D334" i="14"/>
  <c r="G334" i="14"/>
  <c r="F334" i="14"/>
  <c r="E334" i="14"/>
  <c r="C334" i="14"/>
  <c r="A334" i="14"/>
  <c r="D335" i="14" l="1"/>
  <c r="C335" i="14"/>
  <c r="B336" i="14"/>
  <c r="G335" i="14"/>
  <c r="E335" i="14"/>
  <c r="F335" i="14"/>
  <c r="A335" i="14"/>
  <c r="B337" i="14" l="1"/>
  <c r="G336" i="14"/>
  <c r="F336" i="14"/>
  <c r="E336" i="14"/>
  <c r="D336" i="14"/>
  <c r="C336" i="14"/>
  <c r="A336" i="14"/>
  <c r="A337" i="14" l="1"/>
  <c r="G337" i="14"/>
  <c r="E337" i="14"/>
  <c r="D337" i="14"/>
  <c r="C337" i="14"/>
  <c r="B338" i="14"/>
  <c r="F337" i="14"/>
  <c r="G338" i="14" l="1"/>
  <c r="F338" i="14"/>
  <c r="E338" i="14"/>
  <c r="B339" i="14"/>
  <c r="D338" i="14"/>
  <c r="C338" i="14"/>
  <c r="A338" i="14"/>
  <c r="E339" i="14" l="1"/>
  <c r="G339" i="14"/>
  <c r="F339" i="14"/>
  <c r="D339" i="14"/>
  <c r="C339" i="14"/>
  <c r="A339" i="14"/>
  <c r="B340" i="14"/>
  <c r="E340" i="14" l="1"/>
  <c r="D340" i="14"/>
  <c r="C340" i="14"/>
  <c r="A340" i="14"/>
  <c r="B341" i="14"/>
  <c r="F340" i="14"/>
  <c r="G340" i="14"/>
  <c r="B342" i="14" l="1"/>
  <c r="C341" i="14"/>
  <c r="G341" i="14"/>
  <c r="F341" i="14"/>
  <c r="E341" i="14"/>
  <c r="D341" i="14"/>
  <c r="A341" i="14"/>
  <c r="C342" i="14" l="1"/>
  <c r="A342" i="14"/>
  <c r="F342" i="14"/>
  <c r="E342" i="14"/>
  <c r="D342" i="14"/>
  <c r="B343" i="14"/>
  <c r="G342" i="14"/>
  <c r="G343" i="14" l="1"/>
  <c r="F343" i="14"/>
  <c r="A343" i="14"/>
  <c r="B344" i="14"/>
  <c r="E343" i="14"/>
  <c r="D343" i="14"/>
  <c r="C343" i="14"/>
  <c r="A344" i="14" l="1"/>
  <c r="F344" i="14"/>
  <c r="B345" i="14"/>
  <c r="G344" i="14"/>
  <c r="E344" i="14"/>
  <c r="D344" i="14"/>
  <c r="C344" i="14"/>
  <c r="F345" i="14" l="1"/>
  <c r="E345" i="14"/>
  <c r="D345" i="14"/>
  <c r="A345" i="14"/>
  <c r="B346" i="14"/>
  <c r="G345" i="14"/>
  <c r="C345" i="14"/>
  <c r="B347" i="14" l="1"/>
  <c r="D346" i="14"/>
  <c r="G346" i="14"/>
  <c r="F346" i="14"/>
  <c r="E346" i="14"/>
  <c r="C346" i="14"/>
  <c r="A346" i="14"/>
  <c r="D347" i="14" l="1"/>
  <c r="C347" i="14"/>
  <c r="B348" i="14"/>
  <c r="G347" i="14"/>
  <c r="F347" i="14"/>
  <c r="E347" i="14"/>
  <c r="A347" i="14"/>
  <c r="B349" i="14" l="1"/>
  <c r="G348" i="14"/>
  <c r="F348" i="14"/>
  <c r="E348" i="14"/>
  <c r="C348" i="14"/>
  <c r="D348" i="14"/>
  <c r="A348" i="14"/>
  <c r="A349" i="14" l="1"/>
  <c r="B350" i="14"/>
  <c r="G349" i="14"/>
  <c r="F349" i="14"/>
  <c r="E349" i="14"/>
  <c r="D349" i="14"/>
  <c r="C349" i="14"/>
  <c r="G350" i="14" l="1"/>
  <c r="F350" i="14"/>
  <c r="E350" i="14"/>
  <c r="A350" i="14"/>
  <c r="D350" i="14"/>
  <c r="C350" i="14"/>
  <c r="B351" i="14"/>
  <c r="G351" i="14" l="1"/>
  <c r="F351" i="14"/>
  <c r="E351" i="14"/>
  <c r="A351" i="14"/>
  <c r="B352" i="14"/>
  <c r="C351" i="14"/>
  <c r="D351" i="14"/>
  <c r="E352" i="14" l="1"/>
  <c r="D352" i="14"/>
  <c r="C352" i="14"/>
  <c r="B353" i="14"/>
  <c r="G352" i="14"/>
  <c r="F352" i="14"/>
  <c r="A352" i="14"/>
  <c r="B354" i="14" l="1"/>
  <c r="E353" i="14"/>
  <c r="D353" i="14"/>
  <c r="C353" i="14"/>
  <c r="G353" i="14"/>
  <c r="F353" i="14"/>
  <c r="A353" i="14"/>
  <c r="C354" i="14" l="1"/>
  <c r="A354" i="14"/>
  <c r="B355" i="14"/>
  <c r="G354" i="14"/>
  <c r="D354" i="14"/>
  <c r="F354" i="14"/>
  <c r="E354" i="14"/>
  <c r="E355" i="14" l="1"/>
  <c r="B356" i="14"/>
  <c r="G355" i="14"/>
  <c r="C355" i="14"/>
  <c r="A355" i="14"/>
  <c r="F355" i="14"/>
  <c r="D355" i="14"/>
  <c r="C356" i="14" l="1"/>
  <c r="A356" i="14"/>
  <c r="B357" i="14"/>
  <c r="G356" i="14"/>
  <c r="F356" i="14"/>
  <c r="E356" i="14"/>
  <c r="D356" i="14"/>
  <c r="C357" i="14" l="1"/>
  <c r="B358" i="14"/>
  <c r="G357" i="14"/>
  <c r="F357" i="14"/>
  <c r="D357" i="14"/>
  <c r="A357" i="14"/>
  <c r="E357" i="14"/>
  <c r="A358" i="14" l="1"/>
  <c r="C358" i="14"/>
  <c r="B359" i="14"/>
  <c r="G358" i="14"/>
  <c r="F358" i="14"/>
  <c r="E358" i="14"/>
  <c r="D358" i="14"/>
  <c r="F359" i="14" l="1"/>
  <c r="A359" i="14"/>
  <c r="B360" i="14"/>
  <c r="G359" i="14"/>
  <c r="D359" i="14"/>
  <c r="C359" i="14"/>
  <c r="E359" i="14"/>
  <c r="F360" i="14" l="1"/>
  <c r="C360" i="14"/>
  <c r="A360" i="14"/>
  <c r="B361" i="14"/>
  <c r="E360" i="14"/>
  <c r="G360" i="14"/>
  <c r="D360" i="14"/>
  <c r="D361" i="14" l="1"/>
  <c r="B362" i="14"/>
  <c r="G361" i="14"/>
  <c r="E361" i="14"/>
  <c r="C361" i="14"/>
  <c r="A361" i="14"/>
  <c r="F361" i="14"/>
  <c r="B363" i="14" l="1"/>
  <c r="D362" i="14"/>
  <c r="C362" i="14"/>
  <c r="A362" i="14"/>
  <c r="G362" i="14"/>
  <c r="F362" i="14"/>
  <c r="E362" i="14"/>
  <c r="B364" i="14" l="1"/>
  <c r="G363" i="14"/>
  <c r="E363" i="14"/>
  <c r="D363" i="14"/>
  <c r="C363" i="14"/>
  <c r="A363" i="14"/>
  <c r="F363" i="14"/>
  <c r="G364" i="14" l="1"/>
  <c r="D364" i="14"/>
  <c r="C364" i="14"/>
  <c r="A364" i="14"/>
  <c r="B365" i="14"/>
  <c r="F364" i="14"/>
  <c r="E364" i="14"/>
  <c r="G365" i="14" l="1"/>
  <c r="B366" i="14"/>
  <c r="E365" i="14"/>
  <c r="D365" i="14"/>
  <c r="C365" i="14"/>
  <c r="F365" i="14"/>
  <c r="A365" i="14"/>
  <c r="E366" i="14" l="1"/>
  <c r="D366" i="14"/>
  <c r="C366" i="14"/>
  <c r="A366" i="14"/>
  <c r="G366" i="14"/>
  <c r="B367" i="14"/>
  <c r="F366" i="14"/>
  <c r="A367" i="14" l="1"/>
  <c r="E367" i="14"/>
  <c r="B368" i="14"/>
  <c r="G367" i="14"/>
  <c r="F367" i="14"/>
  <c r="D367" i="14"/>
  <c r="C367" i="14"/>
  <c r="F368" i="14" l="1"/>
  <c r="C368" i="14"/>
  <c r="G368" i="14"/>
  <c r="E368" i="14"/>
  <c r="D368" i="14"/>
  <c r="B369" i="14"/>
  <c r="A368" i="14"/>
  <c r="C369" i="14" l="1"/>
  <c r="B370" i="14"/>
  <c r="G369" i="14"/>
  <c r="F369" i="14"/>
  <c r="E369" i="14"/>
  <c r="D369" i="14"/>
  <c r="A369" i="14"/>
  <c r="D370" i="14" l="1"/>
  <c r="A370" i="14"/>
  <c r="B371" i="14"/>
  <c r="G370" i="14"/>
  <c r="F370" i="14"/>
  <c r="E370" i="14"/>
  <c r="C370" i="14"/>
  <c r="B372" i="14" l="1"/>
  <c r="F371" i="14"/>
  <c r="A371" i="14"/>
  <c r="G371" i="14"/>
  <c r="E371" i="14"/>
  <c r="D371" i="14"/>
  <c r="C371" i="14"/>
  <c r="B373" i="14" l="1"/>
  <c r="F372" i="14"/>
  <c r="G372" i="14"/>
  <c r="D372" i="14"/>
  <c r="C372" i="14"/>
  <c r="A372" i="14"/>
  <c r="E372" i="14"/>
  <c r="G373" i="14" l="1"/>
  <c r="F373" i="14"/>
  <c r="D373" i="14"/>
  <c r="E373" i="14"/>
  <c r="C373" i="14"/>
  <c r="A373" i="14"/>
  <c r="B374" i="14"/>
  <c r="A374" i="14" l="1"/>
  <c r="B375" i="14"/>
  <c r="G374" i="14"/>
  <c r="D374" i="14"/>
  <c r="F374" i="14"/>
  <c r="C374" i="14"/>
  <c r="E374" i="14"/>
  <c r="F375" i="14" l="1"/>
  <c r="E375" i="14"/>
  <c r="D375" i="14"/>
  <c r="B376" i="14"/>
  <c r="G375" i="14"/>
  <c r="C375" i="14"/>
  <c r="A375" i="14"/>
  <c r="B377" i="14" l="1"/>
  <c r="G376" i="14"/>
  <c r="E376" i="14"/>
  <c r="F376" i="14"/>
  <c r="D376" i="14"/>
  <c r="C376" i="14"/>
  <c r="A376" i="14"/>
  <c r="D377" i="14" l="1"/>
  <c r="C377" i="14"/>
  <c r="G377" i="14"/>
  <c r="A377" i="14"/>
  <c r="B378" i="14"/>
  <c r="F377" i="14"/>
  <c r="E377" i="14"/>
  <c r="B379" i="14" l="1"/>
  <c r="G378" i="14"/>
  <c r="E378" i="14"/>
  <c r="C378" i="14"/>
  <c r="F378" i="14"/>
  <c r="D378" i="14"/>
  <c r="A378" i="14"/>
  <c r="A379" i="14" l="1"/>
  <c r="E379" i="14"/>
  <c r="B380" i="14"/>
  <c r="G379" i="14"/>
  <c r="F379" i="14"/>
  <c r="C379" i="14"/>
  <c r="D379" i="14"/>
  <c r="G380" i="14" l="1"/>
  <c r="F380" i="14"/>
  <c r="E380" i="14"/>
  <c r="C380" i="14"/>
  <c r="A380" i="14"/>
  <c r="D380" i="14"/>
  <c r="B381" i="14"/>
  <c r="F381" i="14" l="1"/>
  <c r="C381" i="14"/>
  <c r="B382" i="14"/>
  <c r="G381" i="14"/>
  <c r="E381" i="14"/>
  <c r="D381" i="14"/>
  <c r="A381" i="14"/>
  <c r="E382" i="14" l="1"/>
  <c r="D382" i="14"/>
  <c r="C382" i="14"/>
  <c r="A382" i="14"/>
  <c r="B383" i="14"/>
  <c r="G382" i="14"/>
  <c r="F382" i="14"/>
  <c r="B384" i="14" l="1"/>
  <c r="F383" i="14"/>
  <c r="D383" i="14"/>
  <c r="A383" i="14"/>
  <c r="G383" i="14"/>
  <c r="E383" i="14"/>
  <c r="C383" i="14"/>
  <c r="C384" i="14" l="1"/>
  <c r="A384" i="14"/>
  <c r="B385" i="14"/>
  <c r="F384" i="14"/>
  <c r="D384" i="14"/>
  <c r="G384" i="14"/>
  <c r="E384" i="14"/>
  <c r="G385" i="14" l="1"/>
  <c r="F385" i="14"/>
  <c r="D385" i="14"/>
  <c r="B386" i="14"/>
  <c r="E385" i="14"/>
  <c r="C385" i="14"/>
  <c r="A385" i="14"/>
  <c r="A386" i="14" l="1"/>
  <c r="B387" i="14"/>
  <c r="G386" i="14"/>
  <c r="D386" i="14"/>
  <c r="F386" i="14"/>
  <c r="E386" i="14"/>
  <c r="C386" i="14"/>
  <c r="F387" i="14" l="1"/>
  <c r="E387" i="14"/>
  <c r="D387" i="14"/>
  <c r="B388" i="14"/>
  <c r="C387" i="14"/>
  <c r="A387" i="14"/>
  <c r="G387" i="14"/>
  <c r="B389" i="14" l="1"/>
  <c r="G388" i="14"/>
  <c r="F388" i="14"/>
  <c r="E388" i="14"/>
  <c r="D388" i="14"/>
  <c r="C388" i="14"/>
  <c r="A388" i="14"/>
  <c r="D389" i="14" l="1"/>
  <c r="C389" i="14"/>
  <c r="G389" i="14"/>
  <c r="B390" i="14"/>
  <c r="F389" i="14"/>
  <c r="E389" i="14"/>
  <c r="A389" i="14"/>
  <c r="B391" i="14" l="1"/>
  <c r="G390" i="14"/>
  <c r="F390" i="14"/>
  <c r="E390" i="14"/>
  <c r="D390" i="14"/>
  <c r="C390" i="14"/>
  <c r="A390" i="14"/>
  <c r="A391" i="14" l="1"/>
  <c r="B392" i="14"/>
  <c r="E391" i="14"/>
  <c r="F391" i="14"/>
  <c r="D391" i="14"/>
  <c r="C391" i="14"/>
  <c r="G391" i="14"/>
  <c r="G392" i="14" l="1"/>
  <c r="F392" i="14"/>
  <c r="E392" i="14"/>
  <c r="D392" i="14"/>
  <c r="C392" i="14"/>
  <c r="A392" i="14"/>
  <c r="B393" i="14"/>
  <c r="B394" i="14" l="1"/>
  <c r="G393" i="14"/>
  <c r="F393" i="14"/>
  <c r="C393" i="14"/>
  <c r="E393" i="14"/>
  <c r="D393" i="14"/>
  <c r="A393" i="14"/>
  <c r="E394" i="14" l="1"/>
  <c r="D394" i="14"/>
  <c r="C394" i="14"/>
  <c r="A394" i="14"/>
  <c r="B395" i="14"/>
  <c r="G394" i="14"/>
  <c r="F394" i="14"/>
  <c r="B396" i="14" l="1"/>
  <c r="G395" i="14"/>
  <c r="F395" i="14"/>
  <c r="E395" i="14"/>
  <c r="D395" i="14"/>
  <c r="A395" i="14"/>
  <c r="C395" i="14"/>
  <c r="C396" i="14" l="1"/>
  <c r="A396" i="14"/>
  <c r="B397" i="14"/>
  <c r="F396" i="14"/>
  <c r="G396" i="14"/>
  <c r="E396" i="14"/>
  <c r="D396" i="14"/>
  <c r="G397" i="14" l="1"/>
  <c r="F397" i="14"/>
  <c r="E397" i="14"/>
  <c r="D397" i="14"/>
  <c r="C397" i="14"/>
  <c r="B398" i="14"/>
  <c r="A397" i="14"/>
  <c r="A398" i="14" l="1"/>
  <c r="B399" i="14"/>
  <c r="G398" i="14"/>
  <c r="D398" i="14"/>
  <c r="F398" i="14"/>
  <c r="E398" i="14"/>
  <c r="C398" i="14"/>
  <c r="F399" i="14" l="1"/>
  <c r="E399" i="14"/>
  <c r="D399" i="14"/>
  <c r="C399" i="14"/>
  <c r="A399" i="14"/>
  <c r="B400" i="14"/>
  <c r="G399" i="14"/>
  <c r="B401" i="14" l="1"/>
  <c r="G400" i="14"/>
  <c r="F400" i="14"/>
  <c r="E400" i="14"/>
  <c r="D400" i="14"/>
  <c r="C400" i="14"/>
  <c r="A400" i="14"/>
  <c r="D401" i="14" l="1"/>
  <c r="C401" i="14"/>
  <c r="A401" i="14"/>
  <c r="G401" i="14"/>
  <c r="F401" i="14"/>
  <c r="E401" i="14"/>
  <c r="B402" i="14"/>
  <c r="B403" i="14" l="1"/>
  <c r="G402" i="14"/>
  <c r="F402" i="14"/>
  <c r="E402" i="14"/>
  <c r="D402" i="14"/>
  <c r="C402" i="14"/>
  <c r="A402" i="14"/>
  <c r="A403" i="14" l="1"/>
  <c r="B404" i="14"/>
  <c r="E403" i="14"/>
  <c r="G403" i="14"/>
  <c r="F403" i="14"/>
  <c r="D403" i="14"/>
  <c r="C403" i="14"/>
  <c r="G404" i="14" l="1"/>
  <c r="F404" i="14"/>
  <c r="E404" i="14"/>
  <c r="D404" i="14"/>
  <c r="C404" i="14"/>
  <c r="A404" i="14"/>
  <c r="B405" i="14"/>
  <c r="B406" i="14" l="1"/>
  <c r="G405" i="14"/>
  <c r="F405" i="14"/>
  <c r="C405" i="14"/>
  <c r="E405" i="14"/>
  <c r="D405" i="14"/>
  <c r="A405" i="14"/>
  <c r="E406" i="14" l="1"/>
  <c r="D406" i="14"/>
  <c r="C406" i="14"/>
  <c r="A406" i="14"/>
  <c r="B407" i="14"/>
  <c r="G406" i="14"/>
  <c r="F406" i="14"/>
  <c r="B408" i="14" l="1"/>
  <c r="G407" i="14"/>
  <c r="F407" i="14"/>
  <c r="E407" i="14"/>
  <c r="D407" i="14"/>
  <c r="A407" i="14"/>
  <c r="C407" i="14"/>
  <c r="C408" i="14" l="1"/>
  <c r="A408" i="14"/>
  <c r="B409" i="14"/>
  <c r="F408" i="14"/>
  <c r="G408" i="14"/>
  <c r="E408" i="14"/>
  <c r="D408" i="14"/>
  <c r="G409" i="14" l="1"/>
  <c r="F409" i="14"/>
  <c r="E409" i="14"/>
  <c r="D409" i="14"/>
  <c r="C409" i="14"/>
  <c r="B410" i="14"/>
  <c r="A409" i="14"/>
  <c r="A410" i="14" l="1"/>
  <c r="B411" i="14"/>
  <c r="G410" i="14"/>
  <c r="D410" i="14"/>
  <c r="F410" i="14"/>
  <c r="E410" i="14"/>
  <c r="C410" i="14"/>
  <c r="F411" i="14" l="1"/>
  <c r="E411" i="14"/>
  <c r="D411" i="14"/>
  <c r="C411" i="14"/>
  <c r="A411" i="14"/>
  <c r="B412" i="14"/>
  <c r="G411" i="14"/>
  <c r="B413" i="14" l="1"/>
  <c r="G412" i="14"/>
  <c r="F412" i="14"/>
  <c r="E412" i="14"/>
  <c r="C412" i="14"/>
  <c r="A412" i="14"/>
  <c r="D412" i="14"/>
  <c r="D413" i="14" l="1"/>
  <c r="C413" i="14"/>
  <c r="A413" i="14"/>
  <c r="G413" i="14"/>
  <c r="B414" i="14"/>
  <c r="F413" i="14"/>
  <c r="E413" i="14"/>
  <c r="B415" i="14" l="1"/>
  <c r="G414" i="14"/>
  <c r="F414" i="14"/>
  <c r="E414" i="14"/>
  <c r="D414" i="14"/>
  <c r="C414" i="14"/>
  <c r="A414" i="14"/>
  <c r="A415" i="14" l="1"/>
  <c r="B416" i="14"/>
  <c r="E415" i="14"/>
  <c r="G415" i="14"/>
  <c r="F415" i="14"/>
  <c r="D415" i="14"/>
  <c r="C415" i="14"/>
  <c r="G416" i="14" l="1"/>
  <c r="F416" i="14"/>
  <c r="E416" i="14"/>
  <c r="D416" i="14"/>
  <c r="C416" i="14"/>
  <c r="A416" i="14"/>
  <c r="B417" i="14"/>
  <c r="B418" i="14" l="1"/>
  <c r="G417" i="14"/>
  <c r="F417" i="14"/>
  <c r="C417" i="14"/>
  <c r="D417" i="14"/>
  <c r="A417" i="14"/>
  <c r="E417" i="14"/>
  <c r="E418" i="14" l="1"/>
  <c r="D418" i="14"/>
  <c r="C418" i="14"/>
  <c r="A418" i="14"/>
  <c r="B419" i="14"/>
  <c r="G418" i="14"/>
  <c r="F418" i="14"/>
  <c r="B420" i="14" l="1"/>
  <c r="G419" i="14"/>
  <c r="F419" i="14"/>
  <c r="E419" i="14"/>
  <c r="D419" i="14"/>
  <c r="A419" i="14"/>
  <c r="C419" i="14"/>
  <c r="C420" i="14" l="1"/>
  <c r="A420" i="14"/>
  <c r="B421" i="14"/>
  <c r="F420" i="14"/>
  <c r="G420" i="14"/>
  <c r="E420" i="14"/>
  <c r="D420" i="14"/>
  <c r="G421" i="14" l="1"/>
  <c r="F421" i="14"/>
  <c r="E421" i="14"/>
  <c r="D421" i="14"/>
  <c r="C421" i="14"/>
  <c r="B422" i="14"/>
  <c r="A421" i="14"/>
  <c r="A422" i="14" l="1"/>
  <c r="B423" i="14"/>
  <c r="G422" i="14"/>
  <c r="D422" i="14"/>
  <c r="E422" i="14"/>
  <c r="C422" i="14"/>
  <c r="F422" i="14"/>
  <c r="F423" i="14" l="1"/>
  <c r="E423" i="14"/>
  <c r="D423" i="14"/>
  <c r="C423" i="14"/>
  <c r="A423" i="14"/>
  <c r="B424" i="14"/>
  <c r="G423" i="14"/>
  <c r="B425" i="14" l="1"/>
  <c r="G424" i="14"/>
  <c r="F424" i="14"/>
  <c r="E424" i="14"/>
  <c r="D424" i="14"/>
  <c r="C424" i="14"/>
  <c r="A424" i="14"/>
  <c r="D425" i="14" l="1"/>
  <c r="C425" i="14"/>
  <c r="A425" i="14"/>
  <c r="G425" i="14"/>
  <c r="B426" i="14"/>
  <c r="F425" i="14"/>
  <c r="E425" i="14"/>
  <c r="B427" i="14" l="1"/>
  <c r="G426" i="14"/>
  <c r="F426" i="14"/>
  <c r="E426" i="14"/>
  <c r="D426" i="14"/>
  <c r="C426" i="14"/>
  <c r="A426" i="14"/>
  <c r="A427" i="14" l="1"/>
  <c r="B428" i="14"/>
  <c r="E427" i="14"/>
  <c r="F427" i="14"/>
  <c r="D427" i="14"/>
  <c r="C427" i="14"/>
  <c r="G427" i="14"/>
  <c r="G428" i="14" l="1"/>
  <c r="F428" i="14"/>
  <c r="E428" i="14"/>
  <c r="D428" i="14"/>
  <c r="C428" i="14"/>
  <c r="A428" i="14"/>
  <c r="B429" i="14"/>
  <c r="B430" i="14" l="1"/>
  <c r="G429" i="14"/>
  <c r="F429" i="14"/>
  <c r="C429" i="14"/>
  <c r="E429" i="14"/>
  <c r="D429" i="14"/>
  <c r="A429" i="14"/>
  <c r="E430" i="14" l="1"/>
  <c r="D430" i="14"/>
  <c r="C430" i="14"/>
  <c r="A430" i="14"/>
  <c r="B431" i="14"/>
  <c r="G430" i="14"/>
  <c r="F430" i="14"/>
  <c r="B432" i="14" l="1"/>
  <c r="G431" i="14"/>
  <c r="F431" i="14"/>
  <c r="E431" i="14"/>
  <c r="D431" i="14"/>
  <c r="A431" i="14"/>
  <c r="C431" i="14"/>
  <c r="C432" i="14" l="1"/>
  <c r="A432" i="14"/>
  <c r="B433" i="14"/>
  <c r="F432" i="14"/>
  <c r="G432" i="14"/>
  <c r="E432" i="14"/>
  <c r="D432" i="14"/>
  <c r="G433" i="14" l="1"/>
  <c r="F433" i="14"/>
  <c r="E433" i="14"/>
  <c r="D433" i="14"/>
  <c r="C433" i="14"/>
  <c r="B434" i="14"/>
  <c r="A433" i="14"/>
  <c r="A434" i="14" l="1"/>
  <c r="B435" i="14"/>
  <c r="G434" i="14"/>
  <c r="D434" i="14"/>
  <c r="F434" i="14"/>
  <c r="E434" i="14"/>
  <c r="C434" i="14"/>
  <c r="F435" i="14" l="1"/>
  <c r="E435" i="14"/>
  <c r="D435" i="14"/>
  <c r="C435" i="14"/>
  <c r="A435" i="14"/>
  <c r="B436" i="14"/>
  <c r="G435" i="14"/>
  <c r="B437" i="14" l="1"/>
  <c r="G436" i="14"/>
  <c r="F436" i="14"/>
  <c r="E436" i="14"/>
  <c r="D436" i="14"/>
  <c r="C436" i="14"/>
  <c r="A436" i="14"/>
  <c r="D437" i="14" l="1"/>
  <c r="C437" i="14"/>
  <c r="A437" i="14"/>
  <c r="G437" i="14"/>
  <c r="F437" i="14"/>
  <c r="E437" i="14"/>
  <c r="B438" i="14"/>
  <c r="B439" i="14" l="1"/>
  <c r="G438" i="14"/>
  <c r="F438" i="14"/>
  <c r="E438" i="14"/>
  <c r="D438" i="14"/>
  <c r="C438" i="14"/>
  <c r="A438" i="14"/>
  <c r="A439" i="14" l="1"/>
  <c r="B440" i="14"/>
  <c r="E439" i="14"/>
  <c r="G439" i="14"/>
  <c r="F439" i="14"/>
  <c r="D439" i="14"/>
  <c r="C439" i="14"/>
  <c r="G440" i="14" l="1"/>
  <c r="F440" i="14"/>
  <c r="E440" i="14"/>
  <c r="D440" i="14"/>
  <c r="C440" i="14"/>
  <c r="A440" i="14"/>
  <c r="B441" i="14"/>
  <c r="B442" i="14" l="1"/>
  <c r="G441" i="14"/>
  <c r="F441" i="14"/>
  <c r="C441" i="14"/>
  <c r="E441" i="14"/>
  <c r="D441" i="14"/>
  <c r="A441" i="14"/>
  <c r="E442" i="14" l="1"/>
  <c r="D442" i="14"/>
  <c r="C442" i="14"/>
  <c r="A442" i="14"/>
  <c r="B443" i="14"/>
  <c r="G442" i="14"/>
  <c r="F442" i="14"/>
  <c r="B444" i="14" l="1"/>
  <c r="G443" i="14"/>
  <c r="F443" i="14"/>
  <c r="E443" i="14"/>
  <c r="D443" i="14"/>
  <c r="A443" i="14"/>
  <c r="C443" i="14"/>
  <c r="C444" i="14" l="1"/>
  <c r="A444" i="14"/>
  <c r="B445" i="14"/>
  <c r="F444" i="14"/>
  <c r="G444" i="14"/>
  <c r="E444" i="14"/>
  <c r="D444" i="14"/>
  <c r="G445" i="14" l="1"/>
  <c r="F445" i="14"/>
  <c r="E445" i="14"/>
  <c r="D445" i="14"/>
  <c r="C445" i="14"/>
  <c r="B446" i="14"/>
  <c r="A445" i="14"/>
  <c r="A446" i="14" l="1"/>
  <c r="B447" i="14"/>
  <c r="G446" i="14"/>
  <c r="D446" i="14"/>
  <c r="F446" i="14"/>
  <c r="E446" i="14"/>
  <c r="C446" i="14"/>
  <c r="F447" i="14" l="1"/>
  <c r="E447" i="14"/>
  <c r="D447" i="14"/>
  <c r="C447" i="14"/>
  <c r="A447" i="14"/>
  <c r="B448" i="14"/>
  <c r="G447" i="14"/>
  <c r="B449" i="14" l="1"/>
  <c r="G448" i="14"/>
  <c r="F448" i="14"/>
  <c r="E448" i="14"/>
  <c r="C448" i="14"/>
  <c r="A448" i="14"/>
  <c r="D448" i="14"/>
  <c r="D449" i="14" l="1"/>
  <c r="C449" i="14"/>
  <c r="A449" i="14"/>
  <c r="G449" i="14"/>
  <c r="B450" i="14"/>
  <c r="F449" i="14"/>
  <c r="E449" i="14"/>
  <c r="B451" i="14" l="1"/>
  <c r="G450" i="14"/>
  <c r="F450" i="14"/>
  <c r="E450" i="14"/>
  <c r="D450" i="14"/>
  <c r="C450" i="14"/>
  <c r="A450" i="14"/>
  <c r="A451" i="14" l="1"/>
  <c r="B452" i="14"/>
  <c r="E451" i="14"/>
  <c r="G451" i="14"/>
  <c r="F451" i="14"/>
  <c r="D451" i="14"/>
  <c r="C451" i="14"/>
  <c r="G452" i="14" l="1"/>
  <c r="F452" i="14"/>
  <c r="E452" i="14"/>
  <c r="D452" i="14"/>
  <c r="C452" i="14"/>
  <c r="A452" i="14"/>
  <c r="B453" i="14"/>
  <c r="B454" i="14" l="1"/>
  <c r="G453" i="14"/>
  <c r="F453" i="14"/>
  <c r="C453" i="14"/>
  <c r="D453" i="14"/>
  <c r="A453" i="14"/>
  <c r="E453" i="14"/>
  <c r="E454" i="14" l="1"/>
  <c r="D454" i="14"/>
  <c r="C454" i="14"/>
  <c r="A454" i="14"/>
  <c r="B455" i="14"/>
  <c r="G454" i="14"/>
  <c r="F454" i="14"/>
  <c r="B456" i="14" l="1"/>
  <c r="G455" i="14"/>
  <c r="F455" i="14"/>
  <c r="E455" i="14"/>
  <c r="D455" i="14"/>
  <c r="A455" i="14"/>
  <c r="C455" i="14"/>
  <c r="C456" i="14" l="1"/>
  <c r="A456" i="14"/>
  <c r="B457" i="14"/>
  <c r="F456" i="14"/>
  <c r="G456" i="14"/>
  <c r="E456" i="14"/>
  <c r="D456" i="14"/>
  <c r="G457" i="14" l="1"/>
  <c r="F457" i="14"/>
  <c r="E457" i="14"/>
  <c r="D457" i="14"/>
  <c r="C457" i="14"/>
  <c r="B458" i="14"/>
  <c r="A457" i="14"/>
  <c r="A458" i="14" l="1"/>
  <c r="B459" i="14"/>
  <c r="G458" i="14"/>
  <c r="D458" i="14"/>
  <c r="E458" i="14"/>
  <c r="C458" i="14"/>
  <c r="F458" i="14"/>
  <c r="F459" i="14" l="1"/>
  <c r="E459" i="14"/>
  <c r="D459" i="14"/>
  <c r="C459" i="14"/>
  <c r="A459" i="14"/>
  <c r="B460" i="14"/>
  <c r="G459" i="14"/>
  <c r="B461" i="14" l="1"/>
  <c r="G460" i="14"/>
  <c r="F460" i="14"/>
  <c r="E460" i="14"/>
  <c r="D460" i="14"/>
  <c r="C460" i="14"/>
  <c r="A460" i="14"/>
  <c r="D461" i="14" l="1"/>
  <c r="C461" i="14"/>
  <c r="A461" i="14"/>
  <c r="G461" i="14"/>
  <c r="B462" i="14"/>
  <c r="F461" i="14"/>
  <c r="E461" i="14"/>
  <c r="B463" i="14" l="1"/>
  <c r="G462" i="14"/>
  <c r="F462" i="14"/>
  <c r="E462" i="14"/>
  <c r="D462" i="14"/>
  <c r="C462" i="14"/>
  <c r="A462" i="14"/>
  <c r="A463" i="14" l="1"/>
  <c r="B464" i="14"/>
  <c r="E463" i="14"/>
  <c r="F463" i="14"/>
  <c r="D463" i="14"/>
  <c r="C463" i="14"/>
  <c r="G463" i="14"/>
  <c r="G464" i="14" l="1"/>
  <c r="F464" i="14"/>
  <c r="E464" i="14"/>
  <c r="D464" i="14"/>
  <c r="C464" i="14"/>
  <c r="A464" i="14"/>
  <c r="B465" i="14"/>
  <c r="B466" i="14" l="1"/>
  <c r="G465" i="14"/>
  <c r="F465" i="14"/>
  <c r="C465" i="14"/>
  <c r="E465" i="14"/>
  <c r="D465" i="14"/>
  <c r="A465" i="14"/>
  <c r="E466" i="14" l="1"/>
  <c r="D466" i="14"/>
  <c r="C466" i="14"/>
  <c r="A466" i="14"/>
  <c r="B467" i="14"/>
  <c r="G466" i="14"/>
  <c r="F466" i="14"/>
  <c r="B468" i="14" l="1"/>
  <c r="G467" i="14"/>
  <c r="F467" i="14"/>
  <c r="E467" i="14"/>
  <c r="D467" i="14"/>
  <c r="A467" i="14"/>
  <c r="C467" i="14"/>
  <c r="C468" i="14" l="1"/>
  <c r="A468" i="14"/>
  <c r="B469" i="14"/>
  <c r="F468" i="14"/>
  <c r="G468" i="14"/>
  <c r="E468" i="14"/>
  <c r="D468" i="14"/>
  <c r="G469" i="14" l="1"/>
  <c r="F469" i="14"/>
  <c r="E469" i="14"/>
  <c r="D469" i="14"/>
  <c r="C469" i="14"/>
  <c r="B470" i="14"/>
  <c r="A469" i="14"/>
  <c r="A470" i="14" l="1"/>
  <c r="B471" i="14"/>
  <c r="G470" i="14"/>
  <c r="D470" i="14"/>
  <c r="F470" i="14"/>
  <c r="E470" i="14"/>
  <c r="C470" i="14"/>
  <c r="F471" i="14" l="1"/>
  <c r="E471" i="14"/>
  <c r="D471" i="14"/>
  <c r="C471" i="14"/>
  <c r="A471" i="14"/>
  <c r="B472" i="14"/>
  <c r="G471" i="14"/>
  <c r="B473" i="14" l="1"/>
  <c r="G472" i="14"/>
  <c r="F472" i="14"/>
  <c r="E472" i="14"/>
  <c r="D472" i="14"/>
  <c r="C472" i="14"/>
  <c r="A472" i="14"/>
  <c r="D473" i="14" l="1"/>
  <c r="C473" i="14"/>
  <c r="A473" i="14"/>
  <c r="G473" i="14"/>
  <c r="F473" i="14"/>
  <c r="E473" i="14"/>
  <c r="B474" i="14"/>
  <c r="B475" i="14" l="1"/>
  <c r="G474" i="14"/>
  <c r="F474" i="14"/>
  <c r="E474" i="14"/>
  <c r="D474" i="14"/>
  <c r="C474" i="14"/>
  <c r="A474" i="14"/>
  <c r="A475" i="14" l="1"/>
  <c r="B476" i="14"/>
  <c r="E475" i="14"/>
  <c r="G475" i="14"/>
  <c r="F475" i="14"/>
  <c r="C475" i="14"/>
  <c r="D475" i="14"/>
  <c r="G476" i="14" l="1"/>
  <c r="F476" i="14"/>
  <c r="E476" i="14"/>
  <c r="D476" i="14"/>
  <c r="C476" i="14"/>
  <c r="A476" i="14"/>
  <c r="B477" i="14"/>
  <c r="B478" i="14" l="1"/>
  <c r="G477" i="14"/>
  <c r="F477" i="14"/>
  <c r="C477" i="14"/>
  <c r="E477" i="14"/>
  <c r="D477" i="14"/>
  <c r="A477" i="14"/>
  <c r="E478" i="14" l="1"/>
  <c r="D478" i="14"/>
  <c r="C478" i="14"/>
  <c r="A478" i="14"/>
  <c r="B479" i="14"/>
  <c r="G478" i="14"/>
  <c r="F478" i="14"/>
  <c r="B480" i="14" l="1"/>
  <c r="G479" i="14"/>
  <c r="F479" i="14"/>
  <c r="E479" i="14"/>
  <c r="D479" i="14"/>
  <c r="A479" i="14"/>
  <c r="C479" i="14"/>
  <c r="C480" i="14" l="1"/>
  <c r="A480" i="14"/>
  <c r="B481" i="14"/>
  <c r="F480" i="14"/>
  <c r="G480" i="14"/>
  <c r="D480" i="14"/>
  <c r="E480" i="14"/>
  <c r="G481" i="14" l="1"/>
  <c r="F481" i="14"/>
  <c r="E481" i="14"/>
  <c r="D481" i="14"/>
  <c r="C481" i="14"/>
  <c r="B482" i="14"/>
  <c r="A481" i="14"/>
  <c r="A482" i="14" l="1"/>
  <c r="B483" i="14"/>
  <c r="G482" i="14"/>
  <c r="D482" i="14"/>
  <c r="F482" i="14"/>
  <c r="E482" i="14"/>
  <c r="C482" i="14"/>
  <c r="F483" i="14" l="1"/>
  <c r="E483" i="14"/>
  <c r="D483" i="14"/>
  <c r="C483" i="14"/>
  <c r="A483" i="14"/>
  <c r="B484" i="14"/>
  <c r="G483" i="14"/>
  <c r="B485" i="14" l="1"/>
  <c r="G484" i="14"/>
  <c r="F484" i="14"/>
  <c r="E484" i="14"/>
  <c r="C484" i="14"/>
  <c r="A484" i="14"/>
  <c r="D484" i="14"/>
  <c r="D485" i="14" l="1"/>
  <c r="C485" i="14"/>
  <c r="A485" i="14"/>
  <c r="G485" i="14"/>
  <c r="B486" i="14"/>
  <c r="E485" i="14"/>
  <c r="F485" i="14"/>
  <c r="B487" i="14" l="1"/>
  <c r="G486" i="14"/>
  <c r="F486" i="14"/>
  <c r="E486" i="14"/>
  <c r="D486" i="14"/>
  <c r="C486" i="14"/>
  <c r="A486" i="14"/>
  <c r="A487" i="14" l="1"/>
  <c r="B488" i="14"/>
  <c r="E487" i="14"/>
  <c r="G487" i="14"/>
  <c r="F487" i="14"/>
  <c r="D487" i="14"/>
  <c r="C487" i="14"/>
  <c r="G488" i="14" l="1"/>
  <c r="F488" i="14"/>
  <c r="E488" i="14"/>
  <c r="D488" i="14"/>
  <c r="C488" i="14"/>
  <c r="A488" i="14"/>
  <c r="B489" i="14"/>
  <c r="B490" i="14" l="1"/>
  <c r="G489" i="14"/>
  <c r="F489" i="14"/>
  <c r="C489" i="14"/>
  <c r="D489" i="14"/>
  <c r="A489" i="14"/>
  <c r="E489" i="14"/>
  <c r="E490" i="14" l="1"/>
  <c r="D490" i="14"/>
  <c r="C490" i="14"/>
  <c r="A490" i="14"/>
  <c r="B491" i="14"/>
  <c r="F490" i="14"/>
  <c r="G490" i="14"/>
  <c r="B492" i="14" l="1"/>
  <c r="G491" i="14"/>
  <c r="F491" i="14"/>
  <c r="E491" i="14"/>
  <c r="D491" i="14"/>
  <c r="A491" i="14"/>
  <c r="C491" i="14"/>
  <c r="C492" i="14" l="1"/>
  <c r="A492" i="14"/>
  <c r="B493" i="14"/>
  <c r="F492" i="14"/>
  <c r="G492" i="14"/>
  <c r="E492" i="14"/>
  <c r="D492" i="14"/>
  <c r="G493" i="14" l="1"/>
  <c r="F493" i="14"/>
  <c r="E493" i="14"/>
  <c r="D493" i="14"/>
  <c r="C493" i="14"/>
  <c r="B494" i="14"/>
  <c r="A493" i="14"/>
  <c r="A494" i="14" l="1"/>
  <c r="B495" i="14"/>
  <c r="G494" i="14"/>
  <c r="D494" i="14"/>
  <c r="E494" i="14"/>
  <c r="C494" i="14"/>
  <c r="F494" i="14"/>
  <c r="F495" i="14" l="1"/>
  <c r="E495" i="14"/>
  <c r="D495" i="14"/>
  <c r="C495" i="14"/>
  <c r="A495" i="14"/>
  <c r="B496" i="14"/>
  <c r="G495" i="14"/>
  <c r="B497" i="14" l="1"/>
  <c r="G496" i="14"/>
  <c r="F496" i="14"/>
  <c r="E496" i="14"/>
  <c r="D496" i="14"/>
  <c r="C496" i="14"/>
  <c r="A496" i="14"/>
  <c r="D497" i="14" l="1"/>
  <c r="C497" i="14"/>
  <c r="A497" i="14"/>
  <c r="G497" i="14"/>
  <c r="B498" i="14"/>
  <c r="F497" i="14"/>
  <c r="E497" i="14"/>
  <c r="B499" i="14" l="1"/>
  <c r="G498" i="14"/>
  <c r="F498" i="14"/>
  <c r="E498" i="14"/>
  <c r="D498" i="14"/>
  <c r="C498" i="14"/>
  <c r="A498" i="14"/>
  <c r="A499" i="14" l="1"/>
  <c r="B500" i="14"/>
  <c r="G499" i="14"/>
  <c r="E499" i="14"/>
  <c r="F499" i="14"/>
  <c r="D499" i="14"/>
  <c r="C499" i="14"/>
  <c r="G500" i="14" l="1"/>
  <c r="F500" i="14"/>
  <c r="E500" i="14"/>
  <c r="D500" i="14"/>
  <c r="C500" i="14"/>
  <c r="A500" i="14"/>
  <c r="F34" i="1" l="1"/>
  <c r="E33" i="1"/>
  <c r="P83" i="13"/>
  <c r="P75" i="13"/>
  <c r="P67" i="13"/>
  <c r="O67" i="13"/>
  <c r="O66" i="13"/>
  <c r="P59" i="13"/>
  <c r="F53" i="13"/>
  <c r="E53" i="13"/>
  <c r="D53" i="13"/>
  <c r="A53" i="13"/>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O47" i="13"/>
  <c r="O44" i="13"/>
  <c r="O39" i="13"/>
  <c r="Q31" i="13"/>
  <c r="P31" i="13"/>
  <c r="O31" i="13"/>
  <c r="A29" i="13"/>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O26" i="13"/>
  <c r="O22" i="13"/>
  <c r="D15" i="13"/>
  <c r="A15" i="13"/>
  <c r="A16" i="13" s="1"/>
  <c r="A17" i="13" s="1"/>
  <c r="A18" i="13" s="1"/>
  <c r="A19" i="13" s="1"/>
  <c r="A20" i="13" s="1"/>
  <c r="A21" i="13" s="1"/>
  <c r="A22" i="13" s="1"/>
  <c r="A23" i="13" s="1"/>
  <c r="A24" i="13" s="1"/>
  <c r="A25" i="13" s="1"/>
  <c r="A26" i="13" s="1"/>
  <c r="A27" i="13" s="1"/>
  <c r="A28" i="13" s="1"/>
  <c r="O14" i="13"/>
  <c r="A14" i="13"/>
  <c r="P10" i="13"/>
  <c r="N14" i="13"/>
  <c r="D18" i="13"/>
  <c r="D8" i="13"/>
  <c r="D9" i="13" s="1"/>
  <c r="P7" i="13"/>
  <c r="O59" i="13" s="1"/>
  <c r="Q59" i="13" s="1"/>
  <c r="P6" i="13"/>
  <c r="D72" i="12"/>
  <c r="O68" i="12"/>
  <c r="Q68" i="12" s="1"/>
  <c r="AA59" i="12"/>
  <c r="E56" i="12"/>
  <c r="P47" i="12"/>
  <c r="E44" i="12"/>
  <c r="E38" i="12"/>
  <c r="P37" i="12"/>
  <c r="O37" i="12"/>
  <c r="Q37" i="12" s="1"/>
  <c r="D37" i="12"/>
  <c r="D36" i="12"/>
  <c r="D34" i="12"/>
  <c r="E32" i="12"/>
  <c r="P31" i="12"/>
  <c r="D31" i="12"/>
  <c r="E27" i="12"/>
  <c r="D27" i="12"/>
  <c r="D26" i="12"/>
  <c r="P25" i="12"/>
  <c r="E25" i="12"/>
  <c r="E23" i="12"/>
  <c r="E22" i="12"/>
  <c r="D22" i="12"/>
  <c r="F22" i="12" s="1"/>
  <c r="P20" i="12"/>
  <c r="E19" i="12"/>
  <c r="D18" i="12"/>
  <c r="D16" i="12"/>
  <c r="E15" i="12"/>
  <c r="AJ14" i="12"/>
  <c r="E14" i="12"/>
  <c r="C14" i="12"/>
  <c r="G14" i="12" s="1"/>
  <c r="C15" i="12" s="1"/>
  <c r="G15" i="12" s="1"/>
  <c r="C16" i="12" s="1"/>
  <c r="A14" i="12"/>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L10" i="12"/>
  <c r="P10" i="12"/>
  <c r="P68" i="12" s="1"/>
  <c r="O17" i="12"/>
  <c r="D9" i="12"/>
  <c r="AA42" i="12"/>
  <c r="N14" i="12"/>
  <c r="D8" i="12"/>
  <c r="AA7" i="12"/>
  <c r="AA60" i="12" s="1"/>
  <c r="P7" i="12"/>
  <c r="P16" i="12" s="1"/>
  <c r="P6" i="12"/>
  <c r="O8" i="12" s="1"/>
  <c r="O9" i="12" s="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8" i="11"/>
  <c r="A19" i="11" s="1"/>
  <c r="A17" i="11"/>
  <c r="M5" i="11"/>
  <c r="M8" i="11"/>
  <c r="D8" i="11"/>
  <c r="D9" i="11" s="1"/>
  <c r="M7" i="11"/>
  <c r="M6" i="11"/>
  <c r="AA6" i="12" l="1"/>
  <c r="L14" i="12"/>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L49" i="12" s="1"/>
  <c r="L50" i="12" s="1"/>
  <c r="L51" i="12" s="1"/>
  <c r="L52" i="12" s="1"/>
  <c r="L53" i="12" s="1"/>
  <c r="L54" i="12" s="1"/>
  <c r="L55" i="12" s="1"/>
  <c r="L56" i="12" s="1"/>
  <c r="L57" i="12" s="1"/>
  <c r="L58" i="12" s="1"/>
  <c r="L59" i="12" s="1"/>
  <c r="L60" i="12" s="1"/>
  <c r="L61" i="12" s="1"/>
  <c r="L62" i="12" s="1"/>
  <c r="L63" i="12" s="1"/>
  <c r="L64" i="12" s="1"/>
  <c r="L65" i="12" s="1"/>
  <c r="L66" i="12" s="1"/>
  <c r="L67" i="12" s="1"/>
  <c r="L68" i="12" s="1"/>
  <c r="L69" i="12" s="1"/>
  <c r="L70" i="12" s="1"/>
  <c r="L71" i="12" s="1"/>
  <c r="L72" i="12" s="1"/>
  <c r="L73" i="12" s="1"/>
  <c r="L74" i="12" s="1"/>
  <c r="L75" i="12" s="1"/>
  <c r="L76" i="12" s="1"/>
  <c r="L77" i="12" s="1"/>
  <c r="L78" i="12" s="1"/>
  <c r="L79" i="12" s="1"/>
  <c r="L80" i="12" s="1"/>
  <c r="L81" i="12" s="1"/>
  <c r="L82" i="12" s="1"/>
  <c r="L83" i="12" s="1"/>
  <c r="L84" i="12" s="1"/>
  <c r="L85" i="12" s="1"/>
  <c r="L86" i="12" s="1"/>
  <c r="L87" i="12" s="1"/>
  <c r="L88" i="12" s="1"/>
  <c r="L89" i="12" s="1"/>
  <c r="L90" i="12" s="1"/>
  <c r="L91" i="12" s="1"/>
  <c r="L92" i="12" s="1"/>
  <c r="L93" i="12" s="1"/>
  <c r="L94" i="12" s="1"/>
  <c r="L95" i="12" s="1"/>
  <c r="L96" i="12" s="1"/>
  <c r="L97" i="12" s="1"/>
  <c r="L98" i="12" s="1"/>
  <c r="L99" i="12" s="1"/>
  <c r="L100" i="12" s="1"/>
  <c r="P14" i="12"/>
  <c r="R14" i="12" s="1"/>
  <c r="N15" i="12" s="1"/>
  <c r="O38" i="12"/>
  <c r="Q38" i="12" s="1"/>
  <c r="O49" i="12"/>
  <c r="Q49" i="12" s="1"/>
  <c r="AA77" i="12"/>
  <c r="AA54" i="12"/>
  <c r="AA47" i="12"/>
  <c r="Y14" i="12"/>
  <c r="O21" i="12"/>
  <c r="O26" i="12"/>
  <c r="Q26" i="12" s="1"/>
  <c r="O29" i="12"/>
  <c r="P38" i="12"/>
  <c r="AA73" i="12"/>
  <c r="P21" i="12"/>
  <c r="O24" i="12"/>
  <c r="O32" i="12"/>
  <c r="P32" i="12"/>
  <c r="F27" i="12"/>
  <c r="F36" i="12"/>
  <c r="AA39" i="12"/>
  <c r="O22" i="12"/>
  <c r="P18" i="12"/>
  <c r="O15" i="12"/>
  <c r="AA87" i="12"/>
  <c r="P30" i="12"/>
  <c r="O36" i="12"/>
  <c r="AA40" i="12"/>
  <c r="AA45" i="12"/>
  <c r="E36" i="12"/>
  <c r="D44" i="12"/>
  <c r="F44" i="12" s="1"/>
  <c r="D39" i="12"/>
  <c r="O14" i="12"/>
  <c r="Q14" i="12" s="1"/>
  <c r="D15" i="12"/>
  <c r="F15" i="12" s="1"/>
  <c r="P17" i="12"/>
  <c r="Q17" i="12" s="1"/>
  <c r="E18" i="12"/>
  <c r="F18" i="12" s="1"/>
  <c r="O25" i="12"/>
  <c r="Q25" i="12" s="1"/>
  <c r="E26" i="12"/>
  <c r="F26" i="12" s="1"/>
  <c r="O31" i="12"/>
  <c r="Q31" i="12" s="1"/>
  <c r="D33" i="12"/>
  <c r="E34" i="12"/>
  <c r="F34" i="12" s="1"/>
  <c r="P42" i="12"/>
  <c r="AA51" i="12"/>
  <c r="O54" i="12"/>
  <c r="E67" i="12"/>
  <c r="O88" i="12"/>
  <c r="O18" i="12"/>
  <c r="D19" i="12"/>
  <c r="F19" i="12" s="1"/>
  <c r="D23" i="12"/>
  <c r="F23" i="12" s="1"/>
  <c r="P26" i="12"/>
  <c r="P33" i="12"/>
  <c r="O34" i="12"/>
  <c r="Q34" i="12" s="1"/>
  <c r="P35" i="12"/>
  <c r="P36" i="12"/>
  <c r="O41" i="12"/>
  <c r="Q41" i="12" s="1"/>
  <c r="P44" i="12"/>
  <c r="O52" i="12"/>
  <c r="AA100" i="12"/>
  <c r="AA96" i="12"/>
  <c r="AA91" i="12"/>
  <c r="AA98" i="12"/>
  <c r="AA93" i="12"/>
  <c r="AA86" i="12"/>
  <c r="AA84" i="12"/>
  <c r="AA82" i="12"/>
  <c r="AA88" i="12"/>
  <c r="AA95" i="12"/>
  <c r="AA90" i="12"/>
  <c r="AA97" i="12"/>
  <c r="AA99" i="12"/>
  <c r="AA94" i="12"/>
  <c r="AA85" i="12"/>
  <c r="AA69" i="12"/>
  <c r="AA80" i="12"/>
  <c r="AA79" i="12"/>
  <c r="AA89" i="12"/>
  <c r="AA76" i="12"/>
  <c r="AA75" i="12"/>
  <c r="AA65" i="12"/>
  <c r="AA74" i="12"/>
  <c r="AA71" i="12"/>
  <c r="AA61" i="12"/>
  <c r="AA50" i="12"/>
  <c r="AA32" i="12"/>
  <c r="AA30" i="12"/>
  <c r="AA28" i="12"/>
  <c r="AA26" i="12"/>
  <c r="AA24" i="12"/>
  <c r="AA22" i="12"/>
  <c r="AA20" i="12"/>
  <c r="AA18" i="12"/>
  <c r="AA16" i="12"/>
  <c r="AA14" i="12"/>
  <c r="AA81" i="12"/>
  <c r="AA66" i="12"/>
  <c r="AA62" i="12"/>
  <c r="AA57" i="12"/>
  <c r="AA53" i="12"/>
  <c r="AA63" i="12"/>
  <c r="AA56" i="12"/>
  <c r="AA34" i="12"/>
  <c r="AA83" i="12"/>
  <c r="AA67" i="12"/>
  <c r="AA49" i="12"/>
  <c r="AA46" i="12"/>
  <c r="AA41" i="12"/>
  <c r="AA78" i="12"/>
  <c r="AA52" i="12"/>
  <c r="AA72" i="12"/>
  <c r="AA55" i="12"/>
  <c r="AA64" i="12"/>
  <c r="AA43" i="12"/>
  <c r="AA31" i="12"/>
  <c r="AA29" i="12"/>
  <c r="AA27" i="12"/>
  <c r="AA25" i="12"/>
  <c r="AA23" i="12"/>
  <c r="AA21" i="12"/>
  <c r="AA19" i="12"/>
  <c r="AA17" i="12"/>
  <c r="AA15" i="12"/>
  <c r="AA70" i="12"/>
  <c r="AA48" i="12"/>
  <c r="P41" i="12"/>
  <c r="P52" i="12"/>
  <c r="D55" i="12"/>
  <c r="D64" i="12"/>
  <c r="AA68" i="12"/>
  <c r="AL7" i="12"/>
  <c r="P15" i="12"/>
  <c r="E16" i="12"/>
  <c r="G16" i="12" s="1"/>
  <c r="C17" i="12" s="1"/>
  <c r="G17" i="12" s="1"/>
  <c r="C18" i="12" s="1"/>
  <c r="G18" i="12" s="1"/>
  <c r="C19" i="12" s="1"/>
  <c r="G19" i="12" s="1"/>
  <c r="C20" i="12" s="1"/>
  <c r="G20" i="12" s="1"/>
  <c r="C21" i="12" s="1"/>
  <c r="G21" i="12" s="1"/>
  <c r="C22" i="12" s="1"/>
  <c r="G22" i="12" s="1"/>
  <c r="C23" i="12" s="1"/>
  <c r="G23" i="12" s="1"/>
  <c r="C24" i="12" s="1"/>
  <c r="G24" i="12" s="1"/>
  <c r="C25" i="12" s="1"/>
  <c r="G25" i="12" s="1"/>
  <c r="C26" i="12" s="1"/>
  <c r="G26" i="12" s="1"/>
  <c r="C27" i="12" s="1"/>
  <c r="G27" i="12" s="1"/>
  <c r="C28" i="12" s="1"/>
  <c r="G28" i="12" s="1"/>
  <c r="C29" i="12" s="1"/>
  <c r="G29" i="12" s="1"/>
  <c r="C30" i="12" s="1"/>
  <c r="G30" i="12" s="1"/>
  <c r="C31" i="12" s="1"/>
  <c r="G31" i="12" s="1"/>
  <c r="C32" i="12" s="1"/>
  <c r="G32" i="12" s="1"/>
  <c r="C33" i="12" s="1"/>
  <c r="G33" i="12" s="1"/>
  <c r="C34" i="12" s="1"/>
  <c r="G34" i="12" s="1"/>
  <c r="C35" i="12" s="1"/>
  <c r="G35" i="12" s="1"/>
  <c r="C36" i="12" s="1"/>
  <c r="G36" i="12" s="1"/>
  <c r="C37" i="12" s="1"/>
  <c r="G37" i="12" s="1"/>
  <c r="C38" i="12" s="1"/>
  <c r="G38" i="12" s="1"/>
  <c r="C39" i="12" s="1"/>
  <c r="G39" i="12" s="1"/>
  <c r="C40" i="12" s="1"/>
  <c r="G40" i="12" s="1"/>
  <c r="C41" i="12" s="1"/>
  <c r="G41" i="12" s="1"/>
  <c r="C42" i="12" s="1"/>
  <c r="G42" i="12" s="1"/>
  <c r="C43" i="12" s="1"/>
  <c r="G43" i="12" s="1"/>
  <c r="C44" i="12" s="1"/>
  <c r="G44" i="12" s="1"/>
  <c r="C45" i="12" s="1"/>
  <c r="G45" i="12" s="1"/>
  <c r="C46" i="12" s="1"/>
  <c r="G46" i="12" s="1"/>
  <c r="C47" i="12" s="1"/>
  <c r="G47" i="12" s="1"/>
  <c r="C48" i="12" s="1"/>
  <c r="G48" i="12" s="1"/>
  <c r="C49" i="12" s="1"/>
  <c r="G49" i="12" s="1"/>
  <c r="C50" i="12" s="1"/>
  <c r="G50" i="12" s="1"/>
  <c r="C51" i="12" s="1"/>
  <c r="G51" i="12" s="1"/>
  <c r="C52" i="12" s="1"/>
  <c r="G52" i="12" s="1"/>
  <c r="C53" i="12" s="1"/>
  <c r="G53" i="12" s="1"/>
  <c r="C54" i="12" s="1"/>
  <c r="G54" i="12" s="1"/>
  <c r="C55" i="12" s="1"/>
  <c r="G55" i="12" s="1"/>
  <c r="C56" i="12" s="1"/>
  <c r="G56" i="12" s="1"/>
  <c r="C57" i="12" s="1"/>
  <c r="G57" i="12" s="1"/>
  <c r="C58" i="12" s="1"/>
  <c r="G58" i="12" s="1"/>
  <c r="C59" i="12" s="1"/>
  <c r="G59" i="12" s="1"/>
  <c r="C60" i="12" s="1"/>
  <c r="G60" i="12" s="1"/>
  <c r="C61" i="12" s="1"/>
  <c r="G61" i="12" s="1"/>
  <c r="C62" i="12" s="1"/>
  <c r="G62" i="12" s="1"/>
  <c r="C63" i="12" s="1"/>
  <c r="G63" i="12" s="1"/>
  <c r="C64" i="12" s="1"/>
  <c r="G64" i="12" s="1"/>
  <c r="C65" i="12" s="1"/>
  <c r="G65" i="12" s="1"/>
  <c r="C66" i="12" s="1"/>
  <c r="G66" i="12" s="1"/>
  <c r="C67" i="12" s="1"/>
  <c r="G67" i="12" s="1"/>
  <c r="C68" i="12" s="1"/>
  <c r="G68" i="12" s="1"/>
  <c r="C69" i="12" s="1"/>
  <c r="G69" i="12" s="1"/>
  <c r="C70" i="12" s="1"/>
  <c r="G70" i="12" s="1"/>
  <c r="C71" i="12" s="1"/>
  <c r="G71" i="12" s="1"/>
  <c r="C72" i="12" s="1"/>
  <c r="G72" i="12" s="1"/>
  <c r="C73" i="12" s="1"/>
  <c r="G73" i="12" s="1"/>
  <c r="C74" i="12" s="1"/>
  <c r="G74" i="12" s="1"/>
  <c r="C75" i="12" s="1"/>
  <c r="G75" i="12" s="1"/>
  <c r="C76" i="12" s="1"/>
  <c r="G76" i="12" s="1"/>
  <c r="C77" i="12" s="1"/>
  <c r="G77" i="12" s="1"/>
  <c r="C78" i="12" s="1"/>
  <c r="G78" i="12" s="1"/>
  <c r="C79" i="12" s="1"/>
  <c r="G79" i="12" s="1"/>
  <c r="C80" i="12" s="1"/>
  <c r="G80" i="12" s="1"/>
  <c r="C81" i="12" s="1"/>
  <c r="G81" i="12" s="1"/>
  <c r="C82" i="12" s="1"/>
  <c r="G82" i="12" s="1"/>
  <c r="C83" i="12" s="1"/>
  <c r="G83" i="12" s="1"/>
  <c r="C84" i="12" s="1"/>
  <c r="G84" i="12" s="1"/>
  <c r="C85" i="12" s="1"/>
  <c r="G85" i="12" s="1"/>
  <c r="C86" i="12" s="1"/>
  <c r="G86" i="12" s="1"/>
  <c r="C87" i="12" s="1"/>
  <c r="G87" i="12" s="1"/>
  <c r="C88" i="12" s="1"/>
  <c r="G88" i="12" s="1"/>
  <c r="C89" i="12" s="1"/>
  <c r="G89" i="12" s="1"/>
  <c r="C90" i="12" s="1"/>
  <c r="G90" i="12" s="1"/>
  <c r="C91" i="12" s="1"/>
  <c r="G91" i="12" s="1"/>
  <c r="C92" i="12" s="1"/>
  <c r="G92" i="12" s="1"/>
  <c r="C93" i="12" s="1"/>
  <c r="G93" i="12" s="1"/>
  <c r="C94" i="12" s="1"/>
  <c r="G94" i="12" s="1"/>
  <c r="C95" i="12" s="1"/>
  <c r="G95" i="12" s="1"/>
  <c r="C96" i="12" s="1"/>
  <c r="G96" i="12" s="1"/>
  <c r="C97" i="12" s="1"/>
  <c r="G97" i="12" s="1"/>
  <c r="C98" i="12" s="1"/>
  <c r="G98" i="12" s="1"/>
  <c r="C99" i="12" s="1"/>
  <c r="G99" i="12" s="1"/>
  <c r="C100" i="12" s="1"/>
  <c r="G100" i="12" s="1"/>
  <c r="P22" i="12"/>
  <c r="D28" i="12"/>
  <c r="F28" i="12" s="1"/>
  <c r="AA37" i="12"/>
  <c r="AA38" i="12"/>
  <c r="AA44" i="12"/>
  <c r="E50" i="12"/>
  <c r="AA92" i="12"/>
  <c r="P97" i="12"/>
  <c r="P92" i="12"/>
  <c r="O97" i="12"/>
  <c r="Q97" i="12" s="1"/>
  <c r="O92" i="12"/>
  <c r="Q92" i="12" s="1"/>
  <c r="P99" i="12"/>
  <c r="P94" i="12"/>
  <c r="O87" i="12"/>
  <c r="O85" i="12"/>
  <c r="O83" i="12"/>
  <c r="O81" i="12"/>
  <c r="Q81" i="12" s="1"/>
  <c r="O99" i="12"/>
  <c r="Q99" i="12" s="1"/>
  <c r="O94" i="12"/>
  <c r="P89" i="12"/>
  <c r="O89" i="12"/>
  <c r="P96" i="12"/>
  <c r="O96" i="12"/>
  <c r="Q96" i="12" s="1"/>
  <c r="P91" i="12"/>
  <c r="O91" i="12"/>
  <c r="Q91" i="12" s="1"/>
  <c r="P98" i="12"/>
  <c r="O98" i="12"/>
  <c r="Q98" i="12" s="1"/>
  <c r="P93" i="12"/>
  <c r="P88" i="12"/>
  <c r="P86" i="12"/>
  <c r="P84" i="12"/>
  <c r="P82" i="12"/>
  <c r="P80" i="12"/>
  <c r="P78" i="12"/>
  <c r="P76" i="12"/>
  <c r="P74" i="12"/>
  <c r="P72" i="12"/>
  <c r="P70" i="12"/>
  <c r="O90" i="12"/>
  <c r="P73" i="12"/>
  <c r="O73" i="12"/>
  <c r="Q73" i="12" s="1"/>
  <c r="P67" i="12"/>
  <c r="O62" i="12"/>
  <c r="O60" i="12"/>
  <c r="P71" i="12"/>
  <c r="P64" i="12"/>
  <c r="O71" i="12"/>
  <c r="O64" i="12"/>
  <c r="Q64" i="12" s="1"/>
  <c r="P85" i="12"/>
  <c r="O93" i="12"/>
  <c r="Q93" i="12" s="1"/>
  <c r="P69" i="12"/>
  <c r="O66" i="12"/>
  <c r="Q66" i="12" s="1"/>
  <c r="O80" i="12"/>
  <c r="P79" i="12"/>
  <c r="O69" i="12"/>
  <c r="Q69" i="12" s="1"/>
  <c r="O86" i="12"/>
  <c r="Q86" i="12" s="1"/>
  <c r="P81" i="12"/>
  <c r="O79" i="12"/>
  <c r="Q79" i="12" s="1"/>
  <c r="O78" i="12"/>
  <c r="P77" i="12"/>
  <c r="P61" i="12"/>
  <c r="P59" i="12"/>
  <c r="O65" i="12"/>
  <c r="P51" i="12"/>
  <c r="O48" i="12"/>
  <c r="Q48" i="12" s="1"/>
  <c r="O33" i="12"/>
  <c r="Q33" i="12" s="1"/>
  <c r="P54" i="12"/>
  <c r="O51" i="12"/>
  <c r="Q51" i="12" s="1"/>
  <c r="P45" i="12"/>
  <c r="P40" i="12"/>
  <c r="P95" i="12"/>
  <c r="P87" i="12"/>
  <c r="P66" i="12"/>
  <c r="P60" i="12"/>
  <c r="O59" i="12"/>
  <c r="Q59" i="12" s="1"/>
  <c r="P58" i="12"/>
  <c r="O35" i="12"/>
  <c r="O95" i="12"/>
  <c r="O61" i="12"/>
  <c r="O58" i="12"/>
  <c r="Q58" i="12" s="1"/>
  <c r="P100" i="12"/>
  <c r="P90" i="12"/>
  <c r="O76" i="12"/>
  <c r="Q76" i="12" s="1"/>
  <c r="P62" i="12"/>
  <c r="P57" i="12"/>
  <c r="P50" i="12"/>
  <c r="O47" i="12"/>
  <c r="Q47" i="12" s="1"/>
  <c r="O42" i="12"/>
  <c r="O100" i="12"/>
  <c r="P63" i="12"/>
  <c r="O57" i="12"/>
  <c r="Q57" i="12" s="1"/>
  <c r="P53" i="12"/>
  <c r="O50" i="12"/>
  <c r="Q50" i="12" s="1"/>
  <c r="O74" i="12"/>
  <c r="O63" i="12"/>
  <c r="P56" i="12"/>
  <c r="O53" i="12"/>
  <c r="Q53" i="12" s="1"/>
  <c r="P83" i="12"/>
  <c r="O56" i="12"/>
  <c r="O44" i="12"/>
  <c r="Q44" i="12" s="1"/>
  <c r="P39" i="12"/>
  <c r="P34" i="12"/>
  <c r="O72" i="12"/>
  <c r="Q72" i="12" s="1"/>
  <c r="O67" i="12"/>
  <c r="Q67" i="12" s="1"/>
  <c r="O70" i="12"/>
  <c r="Q70" i="12" s="1"/>
  <c r="P49" i="12"/>
  <c r="P46" i="12"/>
  <c r="O77" i="12"/>
  <c r="Q77" i="12" s="1"/>
  <c r="O75" i="12"/>
  <c r="Q75" i="12" s="1"/>
  <c r="P43" i="12"/>
  <c r="AB14" i="12"/>
  <c r="AB15" i="12" s="1"/>
  <c r="AB16" i="12" s="1"/>
  <c r="AB17" i="12" s="1"/>
  <c r="AB18" i="12" s="1"/>
  <c r="AB19" i="12" s="1"/>
  <c r="AB20" i="12" s="1"/>
  <c r="AB21" i="12" s="1"/>
  <c r="AB22" i="12" s="1"/>
  <c r="AB23" i="12" s="1"/>
  <c r="AB24" i="12" s="1"/>
  <c r="AB25" i="12" s="1"/>
  <c r="AB26" i="12" s="1"/>
  <c r="AB27" i="12" s="1"/>
  <c r="AB28" i="12" s="1"/>
  <c r="AB29" i="12" s="1"/>
  <c r="AB30" i="12" s="1"/>
  <c r="AB31" i="12" s="1"/>
  <c r="AB32" i="12" s="1"/>
  <c r="AB33" i="12" s="1"/>
  <c r="AB34" i="12" s="1"/>
  <c r="AB35" i="12" s="1"/>
  <c r="AB36" i="12" s="1"/>
  <c r="AB37" i="12" s="1"/>
  <c r="AB38" i="12" s="1"/>
  <c r="AB39" i="12" s="1"/>
  <c r="AB40" i="12" s="1"/>
  <c r="AB41" i="12" s="1"/>
  <c r="AB42" i="12" s="1"/>
  <c r="AB43" i="12" s="1"/>
  <c r="AB44" i="12" s="1"/>
  <c r="AB45" i="12" s="1"/>
  <c r="AB46" i="12" s="1"/>
  <c r="AB47" i="12" s="1"/>
  <c r="AB48" i="12" s="1"/>
  <c r="AB49" i="12" s="1"/>
  <c r="AB50" i="12" s="1"/>
  <c r="AB51" i="12" s="1"/>
  <c r="AB52" i="12" s="1"/>
  <c r="AB53" i="12" s="1"/>
  <c r="AB54" i="12" s="1"/>
  <c r="AB55" i="12" s="1"/>
  <c r="AB56" i="12" s="1"/>
  <c r="AB57" i="12" s="1"/>
  <c r="AB58" i="12" s="1"/>
  <c r="AB59" i="12" s="1"/>
  <c r="AB60" i="12" s="1"/>
  <c r="AB61" i="12" s="1"/>
  <c r="AB62" i="12" s="1"/>
  <c r="AB63" i="12" s="1"/>
  <c r="AB64" i="12" s="1"/>
  <c r="AB65" i="12" s="1"/>
  <c r="AB66" i="12" s="1"/>
  <c r="AB67" i="12" s="1"/>
  <c r="AB68" i="12" s="1"/>
  <c r="AB69" i="12" s="1"/>
  <c r="AB70" i="12" s="1"/>
  <c r="AB71" i="12" s="1"/>
  <c r="AB72" i="12" s="1"/>
  <c r="AB73" i="12" s="1"/>
  <c r="AB74" i="12" s="1"/>
  <c r="AB75" i="12" s="1"/>
  <c r="AB76" i="12" s="1"/>
  <c r="AB77" i="12" s="1"/>
  <c r="AB78" i="12" s="1"/>
  <c r="AB79" i="12" s="1"/>
  <c r="AB80" i="12" s="1"/>
  <c r="AB81" i="12" s="1"/>
  <c r="AB82" i="12" s="1"/>
  <c r="AB83" i="12" s="1"/>
  <c r="AB84" i="12" s="1"/>
  <c r="AB85" i="12" s="1"/>
  <c r="AB86" i="12" s="1"/>
  <c r="AB87" i="12" s="1"/>
  <c r="AB88" i="12" s="1"/>
  <c r="AB89" i="12" s="1"/>
  <c r="AB90" i="12" s="1"/>
  <c r="AB91" i="12" s="1"/>
  <c r="AB92" i="12" s="1"/>
  <c r="AB93" i="12" s="1"/>
  <c r="AB94" i="12" s="1"/>
  <c r="AB95" i="12" s="1"/>
  <c r="AB96" i="12" s="1"/>
  <c r="AB97" i="12" s="1"/>
  <c r="AB98" i="12" s="1"/>
  <c r="AB99" i="12" s="1"/>
  <c r="AB100" i="12" s="1"/>
  <c r="O27" i="12"/>
  <c r="Q27" i="12" s="1"/>
  <c r="E28" i="12"/>
  <c r="AA36" i="12"/>
  <c r="E40" i="12"/>
  <c r="D43" i="12"/>
  <c r="F43" i="12" s="1"/>
  <c r="O55" i="12"/>
  <c r="P75" i="12"/>
  <c r="O82" i="12"/>
  <c r="E93" i="12"/>
  <c r="E52" i="12"/>
  <c r="AL52" i="12"/>
  <c r="D24" i="12"/>
  <c r="F24" i="12" s="1"/>
  <c r="P27" i="12"/>
  <c r="D29" i="12"/>
  <c r="F29" i="12" s="1"/>
  <c r="AA35" i="12"/>
  <c r="O46" i="12"/>
  <c r="P55" i="12"/>
  <c r="P65" i="12"/>
  <c r="D96" i="12"/>
  <c r="F96" i="12" s="1"/>
  <c r="O19" i="12"/>
  <c r="D20" i="12"/>
  <c r="F20" i="12" s="1"/>
  <c r="O23" i="12"/>
  <c r="E24" i="12"/>
  <c r="E29" i="12"/>
  <c r="AA33" i="12"/>
  <c r="O40" i="12"/>
  <c r="Q40" i="12" s="1"/>
  <c r="O43" i="12"/>
  <c r="Q43" i="12" s="1"/>
  <c r="P48" i="12"/>
  <c r="D53" i="12"/>
  <c r="D70" i="12"/>
  <c r="F70" i="12" s="1"/>
  <c r="O84" i="12"/>
  <c r="Q84" i="12" s="1"/>
  <c r="O16" i="12"/>
  <c r="Q16" i="12" s="1"/>
  <c r="D17" i="12"/>
  <c r="F17" i="12" s="1"/>
  <c r="P19" i="12"/>
  <c r="E20" i="12"/>
  <c r="P23" i="12"/>
  <c r="O28" i="12"/>
  <c r="D30" i="12"/>
  <c r="F30" i="12" s="1"/>
  <c r="AA58" i="12"/>
  <c r="D14" i="12"/>
  <c r="F14" i="12" s="1"/>
  <c r="AK14" i="12"/>
  <c r="E17" i="12"/>
  <c r="D25" i="12"/>
  <c r="F25" i="12" s="1"/>
  <c r="P28" i="12"/>
  <c r="E30" i="12"/>
  <c r="D45" i="12"/>
  <c r="M4" i="11"/>
  <c r="E10" i="11" s="1"/>
  <c r="E12" i="11" s="1"/>
  <c r="D21" i="12"/>
  <c r="F21" i="12" s="1"/>
  <c r="P24" i="12"/>
  <c r="P29" i="12"/>
  <c r="E31" i="12"/>
  <c r="F31" i="12" s="1"/>
  <c r="D42" i="12"/>
  <c r="O45" i="12"/>
  <c r="Q45" i="12" s="1"/>
  <c r="O20" i="12"/>
  <c r="Q20" i="12" s="1"/>
  <c r="E21" i="12"/>
  <c r="O30" i="12"/>
  <c r="D32" i="12"/>
  <c r="F32" i="12" s="1"/>
  <c r="D38" i="12"/>
  <c r="F38" i="12" s="1"/>
  <c r="O39" i="12"/>
  <c r="Q39" i="12" s="1"/>
  <c r="AL62" i="12"/>
  <c r="AL79" i="12"/>
  <c r="AL37" i="12"/>
  <c r="E42" i="12"/>
  <c r="D47" i="12"/>
  <c r="F47" i="12" s="1"/>
  <c r="AL47" i="12"/>
  <c r="AL82" i="12"/>
  <c r="Q14" i="13"/>
  <c r="AL68" i="12"/>
  <c r="Q67" i="13"/>
  <c r="D35" i="12"/>
  <c r="D40" i="12"/>
  <c r="F40" i="12" s="1"/>
  <c r="E54" i="12"/>
  <c r="AL54" i="12"/>
  <c r="D66" i="12"/>
  <c r="F15" i="13"/>
  <c r="AL45" i="12"/>
  <c r="D51" i="12"/>
  <c r="AL51" i="12"/>
  <c r="E66" i="12"/>
  <c r="AL70" i="12"/>
  <c r="E48" i="12"/>
  <c r="AL48" i="12"/>
  <c r="AL78" i="12"/>
  <c r="Q47" i="13"/>
  <c r="AL38" i="12"/>
  <c r="AL43" i="12"/>
  <c r="D41" i="12"/>
  <c r="D46" i="12"/>
  <c r="D98" i="12"/>
  <c r="D93" i="12"/>
  <c r="F93" i="12" s="1"/>
  <c r="E88" i="12"/>
  <c r="E86" i="12"/>
  <c r="E84" i="12"/>
  <c r="E82" i="12"/>
  <c r="E80" i="12"/>
  <c r="E78" i="12"/>
  <c r="E76" i="12"/>
  <c r="E74" i="12"/>
  <c r="E72" i="12"/>
  <c r="F72" i="12" s="1"/>
  <c r="E70" i="12"/>
  <c r="E68" i="12"/>
  <c r="D88" i="12"/>
  <c r="F88" i="12" s="1"/>
  <c r="D86" i="12"/>
  <c r="D84" i="12"/>
  <c r="D82" i="12"/>
  <c r="D80" i="12"/>
  <c r="D78" i="12"/>
  <c r="D76" i="12"/>
  <c r="E100" i="12"/>
  <c r="E95" i="12"/>
  <c r="D100" i="12"/>
  <c r="F100" i="12" s="1"/>
  <c r="D95" i="12"/>
  <c r="E90" i="12"/>
  <c r="D90" i="12"/>
  <c r="E97" i="12"/>
  <c r="D97" i="12"/>
  <c r="F97" i="12" s="1"/>
  <c r="E92" i="12"/>
  <c r="D92" i="12"/>
  <c r="F92" i="12" s="1"/>
  <c r="E99" i="12"/>
  <c r="E87" i="12"/>
  <c r="E85" i="12"/>
  <c r="E83" i="12"/>
  <c r="E81" i="12"/>
  <c r="E79" i="12"/>
  <c r="E77" i="12"/>
  <c r="E75" i="12"/>
  <c r="E73" i="12"/>
  <c r="E71" i="12"/>
  <c r="E69" i="12"/>
  <c r="D99" i="12"/>
  <c r="E94" i="12"/>
  <c r="E89" i="12"/>
  <c r="D87" i="12"/>
  <c r="D85" i="12"/>
  <c r="D83" i="12"/>
  <c r="D81" i="12"/>
  <c r="F81" i="12" s="1"/>
  <c r="D79" i="12"/>
  <c r="F79" i="12" s="1"/>
  <c r="D77" i="12"/>
  <c r="D75" i="12"/>
  <c r="D73" i="12"/>
  <c r="D71" i="12"/>
  <c r="F71" i="12" s="1"/>
  <c r="D69" i="12"/>
  <c r="D67" i="12"/>
  <c r="F67" i="12" s="1"/>
  <c r="D65" i="12"/>
  <c r="D63" i="12"/>
  <c r="F63" i="12" s="1"/>
  <c r="D94" i="12"/>
  <c r="D89" i="12"/>
  <c r="E61" i="12"/>
  <c r="E59" i="12"/>
  <c r="E57" i="12"/>
  <c r="E55" i="12"/>
  <c r="E53" i="12"/>
  <c r="E51" i="12"/>
  <c r="E49" i="12"/>
  <c r="E47" i="12"/>
  <c r="E45" i="12"/>
  <c r="E43" i="12"/>
  <c r="E41" i="12"/>
  <c r="E39" i="12"/>
  <c r="E37" i="12"/>
  <c r="F37" i="12" s="1"/>
  <c r="E35" i="12"/>
  <c r="E33" i="12"/>
  <c r="D68" i="12"/>
  <c r="F68" i="12" s="1"/>
  <c r="E63" i="12"/>
  <c r="D61" i="12"/>
  <c r="D59" i="12"/>
  <c r="F59" i="12" s="1"/>
  <c r="D57" i="12"/>
  <c r="D74" i="12"/>
  <c r="F74" i="12" s="1"/>
  <c r="E65" i="12"/>
  <c r="E96" i="12"/>
  <c r="E91" i="12"/>
  <c r="E62" i="12"/>
  <c r="E60" i="12"/>
  <c r="E58" i="12"/>
  <c r="E98" i="12"/>
  <c r="D91" i="12"/>
  <c r="F91" i="12" s="1"/>
  <c r="D62" i="12"/>
  <c r="F62" i="12" s="1"/>
  <c r="D60" i="12"/>
  <c r="D58" i="12"/>
  <c r="D56" i="12"/>
  <c r="F56" i="12" s="1"/>
  <c r="D54" i="12"/>
  <c r="F54" i="12" s="1"/>
  <c r="D52" i="12"/>
  <c r="F52" i="12" s="1"/>
  <c r="D50" i="12"/>
  <c r="F50" i="12" s="1"/>
  <c r="D48" i="12"/>
  <c r="F48" i="12" s="1"/>
  <c r="E64" i="12"/>
  <c r="AL100" i="12"/>
  <c r="AL99" i="12"/>
  <c r="AL97" i="12"/>
  <c r="AL95" i="12"/>
  <c r="AL93" i="12"/>
  <c r="AL91" i="12"/>
  <c r="AL89" i="12"/>
  <c r="AL90" i="12"/>
  <c r="AL92" i="12"/>
  <c r="AL94" i="12"/>
  <c r="AL98" i="12"/>
  <c r="AL85" i="12"/>
  <c r="AL69" i="12"/>
  <c r="AL63" i="12"/>
  <c r="AL80" i="12"/>
  <c r="AL81" i="12"/>
  <c r="AL77" i="12"/>
  <c r="AL76" i="12"/>
  <c r="AL65" i="12"/>
  <c r="AL75" i="12"/>
  <c r="AL86" i="12"/>
  <c r="AL74" i="12"/>
  <c r="AL87" i="12"/>
  <c r="AL83" i="12"/>
  <c r="AL73" i="12"/>
  <c r="AL72" i="12"/>
  <c r="AL64" i="12"/>
  <c r="AL36" i="12"/>
  <c r="AL41" i="12"/>
  <c r="E46" i="12"/>
  <c r="D49" i="12"/>
  <c r="AL49" i="12"/>
  <c r="AL96" i="12"/>
  <c r="O71" i="13"/>
  <c r="Q71" i="13" s="1"/>
  <c r="O16" i="13"/>
  <c r="Q16" i="13" s="1"/>
  <c r="O56" i="13"/>
  <c r="Q56" i="13" s="1"/>
  <c r="P71" i="13"/>
  <c r="O8" i="13"/>
  <c r="O9" i="13" s="1"/>
  <c r="L14" i="13"/>
  <c r="L15" i="13" s="1"/>
  <c r="L16" i="13" s="1"/>
  <c r="L17" i="13" s="1"/>
  <c r="L18" i="13" s="1"/>
  <c r="L19" i="13" s="1"/>
  <c r="L20" i="13" s="1"/>
  <c r="L21" i="13" s="1"/>
  <c r="L22" i="13" s="1"/>
  <c r="L23" i="13" s="1"/>
  <c r="L24" i="13" s="1"/>
  <c r="L25" i="13" s="1"/>
  <c r="L26" i="13" s="1"/>
  <c r="L27" i="13" s="1"/>
  <c r="L28" i="13" s="1"/>
  <c r="L29" i="13" s="1"/>
  <c r="L30" i="13" s="1"/>
  <c r="L31" i="13" s="1"/>
  <c r="L32" i="13" s="1"/>
  <c r="L33" i="13" s="1"/>
  <c r="L34" i="13" s="1"/>
  <c r="L35" i="13" s="1"/>
  <c r="L36" i="13" s="1"/>
  <c r="L37" i="13" s="1"/>
  <c r="L38" i="13" s="1"/>
  <c r="L39" i="13" s="1"/>
  <c r="L40" i="13" s="1"/>
  <c r="L41" i="13" s="1"/>
  <c r="L42" i="13" s="1"/>
  <c r="L43" i="13" s="1"/>
  <c r="L44" i="13" s="1"/>
  <c r="L45" i="13" s="1"/>
  <c r="L46" i="13" s="1"/>
  <c r="L47" i="13" s="1"/>
  <c r="L48" i="13" s="1"/>
  <c r="L49" i="13" s="1"/>
  <c r="L50" i="13" s="1"/>
  <c r="L51" i="13" s="1"/>
  <c r="L52" i="13" s="1"/>
  <c r="L53" i="13" s="1"/>
  <c r="L54" i="13" s="1"/>
  <c r="L55" i="13" s="1"/>
  <c r="L56" i="13" s="1"/>
  <c r="L57" i="13" s="1"/>
  <c r="L58" i="13" s="1"/>
  <c r="L59" i="13" s="1"/>
  <c r="L60" i="13" s="1"/>
  <c r="L61" i="13" s="1"/>
  <c r="L62" i="13" s="1"/>
  <c r="L63" i="13" s="1"/>
  <c r="L64" i="13" s="1"/>
  <c r="L65" i="13" s="1"/>
  <c r="L66" i="13" s="1"/>
  <c r="L67" i="13" s="1"/>
  <c r="L68" i="13" s="1"/>
  <c r="L69" i="13" s="1"/>
  <c r="L70" i="13" s="1"/>
  <c r="L71" i="13" s="1"/>
  <c r="L72" i="13" s="1"/>
  <c r="L73" i="13" s="1"/>
  <c r="L74" i="13" s="1"/>
  <c r="L75" i="13" s="1"/>
  <c r="L76" i="13" s="1"/>
  <c r="L77" i="13" s="1"/>
  <c r="L78" i="13" s="1"/>
  <c r="L79" i="13" s="1"/>
  <c r="L80" i="13" s="1"/>
  <c r="L81" i="13" s="1"/>
  <c r="L82" i="13" s="1"/>
  <c r="L83" i="13" s="1"/>
  <c r="L84" i="13" s="1"/>
  <c r="L85" i="13" s="1"/>
  <c r="L86" i="13" s="1"/>
  <c r="L87" i="13" s="1"/>
  <c r="L88" i="13" s="1"/>
  <c r="L89" i="13" s="1"/>
  <c r="L90" i="13" s="1"/>
  <c r="L91" i="13" s="1"/>
  <c r="L92" i="13" s="1"/>
  <c r="L93" i="13" s="1"/>
  <c r="L94" i="13" s="1"/>
  <c r="L95" i="13" s="1"/>
  <c r="L96" i="13" s="1"/>
  <c r="L97" i="13" s="1"/>
  <c r="L98" i="13" s="1"/>
  <c r="L99" i="13" s="1"/>
  <c r="L100" i="13" s="1"/>
  <c r="D45" i="13"/>
  <c r="O36" i="13"/>
  <c r="O74" i="13"/>
  <c r="E98" i="13"/>
  <c r="E94" i="13"/>
  <c r="E90" i="13"/>
  <c r="E86" i="13"/>
  <c r="E82" i="13"/>
  <c r="E78" i="13"/>
  <c r="E74" i="13"/>
  <c r="E70" i="13"/>
  <c r="E66" i="13"/>
  <c r="E62" i="13"/>
  <c r="E58" i="13"/>
  <c r="E54" i="13"/>
  <c r="E50" i="13"/>
  <c r="E46" i="13"/>
  <c r="E42" i="13"/>
  <c r="E38" i="13"/>
  <c r="E34" i="13"/>
  <c r="E30" i="13"/>
  <c r="D98" i="13"/>
  <c r="F98" i="13" s="1"/>
  <c r="D94" i="13"/>
  <c r="F94" i="13" s="1"/>
  <c r="D90" i="13"/>
  <c r="D86" i="13"/>
  <c r="D82" i="13"/>
  <c r="F82" i="13" s="1"/>
  <c r="D78" i="13"/>
  <c r="F78" i="13" s="1"/>
  <c r="D74" i="13"/>
  <c r="F74" i="13" s="1"/>
  <c r="D70" i="13"/>
  <c r="D66" i="13"/>
  <c r="F66" i="13" s="1"/>
  <c r="C14" i="13"/>
  <c r="E99" i="13"/>
  <c r="E95" i="13"/>
  <c r="E91" i="13"/>
  <c r="E87" i="13"/>
  <c r="E83" i="13"/>
  <c r="E79" i="13"/>
  <c r="E75" i="13"/>
  <c r="E71" i="13"/>
  <c r="E67" i="13"/>
  <c r="E63" i="13"/>
  <c r="E59" i="13"/>
  <c r="E55" i="13"/>
  <c r="E51" i="13"/>
  <c r="E47" i="13"/>
  <c r="E43" i="13"/>
  <c r="E39" i="13"/>
  <c r="E35" i="13"/>
  <c r="E31" i="13"/>
  <c r="E27" i="13"/>
  <c r="E23" i="13"/>
  <c r="E19" i="13"/>
  <c r="D99" i="13"/>
  <c r="F99" i="13" s="1"/>
  <c r="D95" i="13"/>
  <c r="D91" i="13"/>
  <c r="F91" i="13" s="1"/>
  <c r="D87" i="13"/>
  <c r="D83" i="13"/>
  <c r="D79" i="13"/>
  <c r="F79" i="13" s="1"/>
  <c r="D75" i="13"/>
  <c r="F75" i="13" s="1"/>
  <c r="D71" i="13"/>
  <c r="F71" i="13" s="1"/>
  <c r="D67" i="13"/>
  <c r="F67" i="13" s="1"/>
  <c r="D63" i="13"/>
  <c r="F63" i="13" s="1"/>
  <c r="D59" i="13"/>
  <c r="D55" i="13"/>
  <c r="D51" i="13"/>
  <c r="E100" i="13"/>
  <c r="E96" i="13"/>
  <c r="E92" i="13"/>
  <c r="E88" i="13"/>
  <c r="E84" i="13"/>
  <c r="E80" i="13"/>
  <c r="E76" i="13"/>
  <c r="E72" i="13"/>
  <c r="E68" i="13"/>
  <c r="E64" i="13"/>
  <c r="E60" i="13"/>
  <c r="E56" i="13"/>
  <c r="E52" i="13"/>
  <c r="E48" i="13"/>
  <c r="E44" i="13"/>
  <c r="E40" i="13"/>
  <c r="E36" i="13"/>
  <c r="E32" i="13"/>
  <c r="E28" i="13"/>
  <c r="E24" i="13"/>
  <c r="E20" i="13"/>
  <c r="E16" i="13"/>
  <c r="D100" i="13"/>
  <c r="D96" i="13"/>
  <c r="D92" i="13"/>
  <c r="F92" i="13" s="1"/>
  <c r="D88" i="13"/>
  <c r="F88" i="13" s="1"/>
  <c r="D84" i="13"/>
  <c r="F84" i="13" s="1"/>
  <c r="D80" i="13"/>
  <c r="D76" i="13"/>
  <c r="F76" i="13" s="1"/>
  <c r="D72" i="13"/>
  <c r="F72" i="13" s="1"/>
  <c r="D68" i="13"/>
  <c r="D64" i="13"/>
  <c r="D60" i="13"/>
  <c r="D56" i="13"/>
  <c r="D52" i="13"/>
  <c r="D48" i="13"/>
  <c r="D44" i="13"/>
  <c r="F44" i="13" s="1"/>
  <c r="D40" i="13"/>
  <c r="F40" i="13" s="1"/>
  <c r="D36" i="13"/>
  <c r="D32" i="13"/>
  <c r="D28" i="13"/>
  <c r="F28" i="13" s="1"/>
  <c r="D24" i="13"/>
  <c r="F24" i="13" s="1"/>
  <c r="D20" i="13"/>
  <c r="F20" i="13" s="1"/>
  <c r="D47" i="13"/>
  <c r="F47" i="13" s="1"/>
  <c r="D39" i="13"/>
  <c r="F39" i="13" s="1"/>
  <c r="D31" i="13"/>
  <c r="E22" i="13"/>
  <c r="D22" i="13"/>
  <c r="F22" i="13" s="1"/>
  <c r="D16" i="13"/>
  <c r="E49" i="13"/>
  <c r="E41" i="13"/>
  <c r="E33" i="13"/>
  <c r="E26" i="13"/>
  <c r="E65" i="13"/>
  <c r="D62" i="13"/>
  <c r="D49" i="13"/>
  <c r="D41" i="13"/>
  <c r="F41" i="13" s="1"/>
  <c r="D33" i="13"/>
  <c r="F33" i="13" s="1"/>
  <c r="D26" i="13"/>
  <c r="F26" i="13" s="1"/>
  <c r="E69" i="13"/>
  <c r="D65" i="13"/>
  <c r="F65" i="13" s="1"/>
  <c r="E14" i="13"/>
  <c r="E73" i="13"/>
  <c r="D69" i="13"/>
  <c r="F69" i="13" s="1"/>
  <c r="E61" i="13"/>
  <c r="D58" i="13"/>
  <c r="D14" i="13"/>
  <c r="E77" i="13"/>
  <c r="D73" i="13"/>
  <c r="F73" i="13" s="1"/>
  <c r="D61" i="13"/>
  <c r="F61" i="13" s="1"/>
  <c r="D46" i="13"/>
  <c r="D38" i="13"/>
  <c r="D30" i="13"/>
  <c r="F30" i="13" s="1"/>
  <c r="E21" i="13"/>
  <c r="E17" i="13"/>
  <c r="E81" i="13"/>
  <c r="D77" i="13"/>
  <c r="F77" i="13" s="1"/>
  <c r="E57" i="13"/>
  <c r="D21" i="13"/>
  <c r="D19" i="13"/>
  <c r="F19" i="13" s="1"/>
  <c r="D17" i="13"/>
  <c r="E85" i="13"/>
  <c r="D81" i="13"/>
  <c r="D57" i="13"/>
  <c r="D43" i="13"/>
  <c r="D35" i="13"/>
  <c r="F35" i="13" s="1"/>
  <c r="E25" i="13"/>
  <c r="E89" i="13"/>
  <c r="D85" i="13"/>
  <c r="F85" i="13" s="1"/>
  <c r="D54" i="13"/>
  <c r="F54" i="13" s="1"/>
  <c r="D25" i="13"/>
  <c r="F25" i="13" s="1"/>
  <c r="D23" i="13"/>
  <c r="F23" i="13" s="1"/>
  <c r="E93" i="13"/>
  <c r="D89" i="13"/>
  <c r="F89" i="13" s="1"/>
  <c r="E45" i="13"/>
  <c r="E37" i="13"/>
  <c r="E29" i="13"/>
  <c r="E15" i="13"/>
  <c r="D50" i="13"/>
  <c r="F50" i="13" s="1"/>
  <c r="D42" i="13"/>
  <c r="F42" i="13" s="1"/>
  <c r="D34" i="13"/>
  <c r="F34" i="13" s="1"/>
  <c r="E18" i="13"/>
  <c r="F18" i="13" s="1"/>
  <c r="P47" i="13"/>
  <c r="D27" i="13"/>
  <c r="F27" i="13" s="1"/>
  <c r="D37" i="13"/>
  <c r="F37" i="13" s="1"/>
  <c r="D93" i="13"/>
  <c r="O79" i="13"/>
  <c r="O50" i="13"/>
  <c r="Q50" i="13" s="1"/>
  <c r="O20" i="13"/>
  <c r="Q20" i="13" s="1"/>
  <c r="P39" i="13"/>
  <c r="Q39" i="13" s="1"/>
  <c r="O63" i="13"/>
  <c r="Q63" i="13" s="1"/>
  <c r="D97" i="13"/>
  <c r="D29" i="13"/>
  <c r="F29" i="13" s="1"/>
  <c r="P63" i="13"/>
  <c r="E97" i="13"/>
  <c r="O24" i="13"/>
  <c r="O62" i="13"/>
  <c r="O70" i="13"/>
  <c r="O75" i="13"/>
  <c r="Q75" i="13" s="1"/>
  <c r="P79" i="13"/>
  <c r="O18" i="13"/>
  <c r="Q18" i="13" s="1"/>
  <c r="O34" i="13"/>
  <c r="Q34" i="13" s="1"/>
  <c r="O42" i="13"/>
  <c r="P100" i="13"/>
  <c r="P96" i="13"/>
  <c r="P92" i="13"/>
  <c r="P88" i="13"/>
  <c r="P84" i="13"/>
  <c r="P80" i="13"/>
  <c r="P76" i="13"/>
  <c r="P72" i="13"/>
  <c r="P68" i="13"/>
  <c r="P64" i="13"/>
  <c r="P60" i="13"/>
  <c r="P56" i="13"/>
  <c r="P52" i="13"/>
  <c r="P48" i="13"/>
  <c r="P44" i="13"/>
  <c r="Q44" i="13" s="1"/>
  <c r="P40" i="13"/>
  <c r="P36" i="13"/>
  <c r="P32" i="13"/>
  <c r="P28" i="13"/>
  <c r="P24" i="13"/>
  <c r="P20" i="13"/>
  <c r="P16" i="13"/>
  <c r="O100" i="13"/>
  <c r="O96" i="13"/>
  <c r="O92" i="13"/>
  <c r="Q92" i="13" s="1"/>
  <c r="O88" i="13"/>
  <c r="O84" i="13"/>
  <c r="O80" i="13"/>
  <c r="O76" i="13"/>
  <c r="Q76" i="13" s="1"/>
  <c r="O72" i="13"/>
  <c r="Q72" i="13" s="1"/>
  <c r="O68" i="13"/>
  <c r="Q68" i="13" s="1"/>
  <c r="O64" i="13"/>
  <c r="O60" i="13"/>
  <c r="Q60" i="13" s="1"/>
  <c r="P97" i="13"/>
  <c r="P93" i="13"/>
  <c r="P89" i="13"/>
  <c r="P85" i="13"/>
  <c r="P81" i="13"/>
  <c r="P77" i="13"/>
  <c r="P73" i="13"/>
  <c r="P69" i="13"/>
  <c r="P65" i="13"/>
  <c r="P61" i="13"/>
  <c r="P57" i="13"/>
  <c r="P53" i="13"/>
  <c r="P49" i="13"/>
  <c r="P45" i="13"/>
  <c r="P41" i="13"/>
  <c r="P37" i="13"/>
  <c r="P33" i="13"/>
  <c r="P29" i="13"/>
  <c r="O97" i="13"/>
  <c r="Q97" i="13" s="1"/>
  <c r="O93" i="13"/>
  <c r="Q93" i="13" s="1"/>
  <c r="O89" i="13"/>
  <c r="O85" i="13"/>
  <c r="O81" i="13"/>
  <c r="Q81" i="13" s="1"/>
  <c r="O77" i="13"/>
  <c r="Q77" i="13" s="1"/>
  <c r="O73" i="13"/>
  <c r="Q73" i="13" s="1"/>
  <c r="O69" i="13"/>
  <c r="O65" i="13"/>
  <c r="O61" i="13"/>
  <c r="Q61" i="13" s="1"/>
  <c r="O57" i="13"/>
  <c r="Q57" i="13" s="1"/>
  <c r="O53" i="13"/>
  <c r="Q53" i="13" s="1"/>
  <c r="O49" i="13"/>
  <c r="O45" i="13"/>
  <c r="Q45" i="13" s="1"/>
  <c r="O41" i="13"/>
  <c r="Q41" i="13" s="1"/>
  <c r="O37" i="13"/>
  <c r="O33" i="13"/>
  <c r="Q33" i="13" s="1"/>
  <c r="O29" i="13"/>
  <c r="Q29" i="13" s="1"/>
  <c r="O25" i="13"/>
  <c r="Q25" i="13" s="1"/>
  <c r="O21" i="13"/>
  <c r="Q21" i="13" s="1"/>
  <c r="P98" i="13"/>
  <c r="P94" i="13"/>
  <c r="P90" i="13"/>
  <c r="P86" i="13"/>
  <c r="P82" i="13"/>
  <c r="P78" i="13"/>
  <c r="P74" i="13"/>
  <c r="P70" i="13"/>
  <c r="P66" i="13"/>
  <c r="Q66" i="13" s="1"/>
  <c r="P62" i="13"/>
  <c r="P58" i="13"/>
  <c r="P54" i="13"/>
  <c r="P50" i="13"/>
  <c r="P46" i="13"/>
  <c r="P42" i="13"/>
  <c r="P38" i="13"/>
  <c r="P34" i="13"/>
  <c r="P30" i="13"/>
  <c r="P26" i="13"/>
  <c r="Q26" i="13" s="1"/>
  <c r="P22" i="13"/>
  <c r="Q22" i="13" s="1"/>
  <c r="P18" i="13"/>
  <c r="P14" i="13"/>
  <c r="R14" i="13" s="1"/>
  <c r="N15" i="13" s="1"/>
  <c r="R15" i="13" s="1"/>
  <c r="N16" i="13" s="1"/>
  <c r="R16" i="13" s="1"/>
  <c r="N17" i="13" s="1"/>
  <c r="R17" i="13" s="1"/>
  <c r="N18" i="13" s="1"/>
  <c r="R18" i="13" s="1"/>
  <c r="N19" i="13" s="1"/>
  <c r="R19" i="13" s="1"/>
  <c r="N20" i="13" s="1"/>
  <c r="R20" i="13" s="1"/>
  <c r="N21" i="13" s="1"/>
  <c r="R21" i="13" s="1"/>
  <c r="N22" i="13" s="1"/>
  <c r="R22" i="13" s="1"/>
  <c r="N23" i="13" s="1"/>
  <c r="R23" i="13" s="1"/>
  <c r="N24" i="13" s="1"/>
  <c r="R24" i="13" s="1"/>
  <c r="N25" i="13" s="1"/>
  <c r="R25" i="13" s="1"/>
  <c r="N26" i="13" s="1"/>
  <c r="R26" i="13" s="1"/>
  <c r="N27" i="13" s="1"/>
  <c r="R27" i="13" s="1"/>
  <c r="N28" i="13" s="1"/>
  <c r="R28" i="13" s="1"/>
  <c r="N29" i="13" s="1"/>
  <c r="R29" i="13" s="1"/>
  <c r="N30" i="13" s="1"/>
  <c r="R30" i="13" s="1"/>
  <c r="N31" i="13" s="1"/>
  <c r="R31" i="13" s="1"/>
  <c r="N32" i="13" s="1"/>
  <c r="R32" i="13" s="1"/>
  <c r="N33" i="13" s="1"/>
  <c r="R33" i="13" s="1"/>
  <c r="N34" i="13" s="1"/>
  <c r="R34" i="13" s="1"/>
  <c r="N35" i="13" s="1"/>
  <c r="R35" i="13" s="1"/>
  <c r="N36" i="13" s="1"/>
  <c r="R36" i="13" s="1"/>
  <c r="N37" i="13" s="1"/>
  <c r="R37" i="13" s="1"/>
  <c r="N38" i="13" s="1"/>
  <c r="R38" i="13" s="1"/>
  <c r="N39" i="13" s="1"/>
  <c r="R39" i="13" s="1"/>
  <c r="N40" i="13" s="1"/>
  <c r="R40" i="13" s="1"/>
  <c r="N41" i="13" s="1"/>
  <c r="R41" i="13" s="1"/>
  <c r="N42" i="13" s="1"/>
  <c r="R42" i="13" s="1"/>
  <c r="N43" i="13" s="1"/>
  <c r="R43" i="13" s="1"/>
  <c r="N44" i="13" s="1"/>
  <c r="R44" i="13" s="1"/>
  <c r="N45" i="13" s="1"/>
  <c r="R45" i="13" s="1"/>
  <c r="N46" i="13" s="1"/>
  <c r="R46" i="13" s="1"/>
  <c r="N47" i="13" s="1"/>
  <c r="R47" i="13" s="1"/>
  <c r="N48" i="13" s="1"/>
  <c r="R48" i="13" s="1"/>
  <c r="N49" i="13" s="1"/>
  <c r="R49" i="13" s="1"/>
  <c r="N50" i="13" s="1"/>
  <c r="R50" i="13" s="1"/>
  <c r="N51" i="13" s="1"/>
  <c r="R51" i="13" s="1"/>
  <c r="N52" i="13" s="1"/>
  <c r="R52" i="13" s="1"/>
  <c r="N53" i="13" s="1"/>
  <c r="R53" i="13" s="1"/>
  <c r="N54" i="13" s="1"/>
  <c r="R54" i="13" s="1"/>
  <c r="N55" i="13" s="1"/>
  <c r="R55" i="13" s="1"/>
  <c r="N56" i="13" s="1"/>
  <c r="R56" i="13" s="1"/>
  <c r="N57" i="13" s="1"/>
  <c r="R57" i="13" s="1"/>
  <c r="N58" i="13" s="1"/>
  <c r="R58" i="13" s="1"/>
  <c r="N59" i="13" s="1"/>
  <c r="R59" i="13" s="1"/>
  <c r="N60" i="13" s="1"/>
  <c r="R60" i="13" s="1"/>
  <c r="N61" i="13" s="1"/>
  <c r="R61" i="13" s="1"/>
  <c r="N62" i="13" s="1"/>
  <c r="R62" i="13" s="1"/>
  <c r="N63" i="13" s="1"/>
  <c r="R63" i="13" s="1"/>
  <c r="N64" i="13" s="1"/>
  <c r="R64" i="13" s="1"/>
  <c r="N65" i="13" s="1"/>
  <c r="R65" i="13" s="1"/>
  <c r="N66" i="13" s="1"/>
  <c r="R66" i="13" s="1"/>
  <c r="N67" i="13" s="1"/>
  <c r="R67" i="13" s="1"/>
  <c r="N68" i="13" s="1"/>
  <c r="R68" i="13" s="1"/>
  <c r="N69" i="13" s="1"/>
  <c r="R69" i="13" s="1"/>
  <c r="N70" i="13" s="1"/>
  <c r="R70" i="13" s="1"/>
  <c r="N71" i="13" s="1"/>
  <c r="R71" i="13" s="1"/>
  <c r="N72" i="13" s="1"/>
  <c r="R72" i="13" s="1"/>
  <c r="N73" i="13" s="1"/>
  <c r="R73" i="13" s="1"/>
  <c r="N74" i="13" s="1"/>
  <c r="R74" i="13" s="1"/>
  <c r="N75" i="13" s="1"/>
  <c r="R75" i="13" s="1"/>
  <c r="N76" i="13" s="1"/>
  <c r="R76" i="13" s="1"/>
  <c r="N77" i="13" s="1"/>
  <c r="R77" i="13" s="1"/>
  <c r="N78" i="13" s="1"/>
  <c r="R78" i="13" s="1"/>
  <c r="N79" i="13" s="1"/>
  <c r="R79" i="13" s="1"/>
  <c r="N80" i="13" s="1"/>
  <c r="R80" i="13" s="1"/>
  <c r="N81" i="13" s="1"/>
  <c r="R81" i="13" s="1"/>
  <c r="N82" i="13" s="1"/>
  <c r="R82" i="13" s="1"/>
  <c r="N83" i="13" s="1"/>
  <c r="R83" i="13" s="1"/>
  <c r="N84" i="13" s="1"/>
  <c r="R84" i="13" s="1"/>
  <c r="N85" i="13" s="1"/>
  <c r="R85" i="13" s="1"/>
  <c r="N86" i="13" s="1"/>
  <c r="R86" i="13" s="1"/>
  <c r="N87" i="13" s="1"/>
  <c r="R87" i="13" s="1"/>
  <c r="N88" i="13" s="1"/>
  <c r="R88" i="13" s="1"/>
  <c r="N89" i="13" s="1"/>
  <c r="R89" i="13" s="1"/>
  <c r="N90" i="13" s="1"/>
  <c r="R90" i="13" s="1"/>
  <c r="N91" i="13" s="1"/>
  <c r="R91" i="13" s="1"/>
  <c r="N92" i="13" s="1"/>
  <c r="R92" i="13" s="1"/>
  <c r="N93" i="13" s="1"/>
  <c r="R93" i="13" s="1"/>
  <c r="N94" i="13" s="1"/>
  <c r="R94" i="13" s="1"/>
  <c r="N95" i="13" s="1"/>
  <c r="R95" i="13" s="1"/>
  <c r="N96" i="13" s="1"/>
  <c r="R96" i="13" s="1"/>
  <c r="N97" i="13" s="1"/>
  <c r="R97" i="13" s="1"/>
  <c r="N98" i="13" s="1"/>
  <c r="R98" i="13" s="1"/>
  <c r="N99" i="13" s="1"/>
  <c r="R99" i="13" s="1"/>
  <c r="N100" i="13" s="1"/>
  <c r="R100" i="13" s="1"/>
  <c r="O27" i="13"/>
  <c r="Q27" i="13" s="1"/>
  <c r="O32" i="13"/>
  <c r="Q32" i="13" s="1"/>
  <c r="O40" i="13"/>
  <c r="Q40" i="13" s="1"/>
  <c r="O48" i="13"/>
  <c r="Q48" i="13" s="1"/>
  <c r="O15" i="13"/>
  <c r="Q15" i="13" s="1"/>
  <c r="P25" i="13"/>
  <c r="P27" i="13"/>
  <c r="O51" i="13"/>
  <c r="P15" i="13"/>
  <c r="O23" i="13"/>
  <c r="O35" i="13"/>
  <c r="O43" i="13"/>
  <c r="P51" i="13"/>
  <c r="O98" i="13"/>
  <c r="P21" i="13"/>
  <c r="P23" i="13"/>
  <c r="P35" i="13"/>
  <c r="P43" i="13"/>
  <c r="O54" i="13"/>
  <c r="Q54" i="13" s="1"/>
  <c r="O94" i="13"/>
  <c r="Q94" i="13" s="1"/>
  <c r="O99" i="13"/>
  <c r="Q99" i="13" s="1"/>
  <c r="O17" i="13"/>
  <c r="O19" i="13"/>
  <c r="Q19" i="13" s="1"/>
  <c r="O90" i="13"/>
  <c r="O95" i="13"/>
  <c r="Q95" i="13" s="1"/>
  <c r="P99" i="13"/>
  <c r="P17" i="13"/>
  <c r="P19" i="13"/>
  <c r="O86" i="13"/>
  <c r="Q86" i="13" s="1"/>
  <c r="O91" i="13"/>
  <c r="P95" i="13"/>
  <c r="O30" i="13"/>
  <c r="Q30" i="13" s="1"/>
  <c r="O38" i="13"/>
  <c r="Q38" i="13" s="1"/>
  <c r="O46" i="13"/>
  <c r="Q46" i="13" s="1"/>
  <c r="O52" i="13"/>
  <c r="O55" i="13"/>
  <c r="Q55" i="13" s="1"/>
  <c r="O82" i="13"/>
  <c r="Q82" i="13" s="1"/>
  <c r="O87" i="13"/>
  <c r="P91" i="13"/>
  <c r="O28" i="13"/>
  <c r="Q28" i="13" s="1"/>
  <c r="P55" i="13"/>
  <c r="O58" i="13"/>
  <c r="O78" i="13"/>
  <c r="O83" i="13"/>
  <c r="Q83" i="13" s="1"/>
  <c r="P87" i="13"/>
  <c r="Q52" i="13" l="1"/>
  <c r="Q49" i="13"/>
  <c r="Q64" i="13"/>
  <c r="Q42" i="13"/>
  <c r="Q79" i="13"/>
  <c r="F80" i="13"/>
  <c r="F70" i="13"/>
  <c r="F65" i="12"/>
  <c r="F95" i="12"/>
  <c r="Q19" i="12"/>
  <c r="Q56" i="12"/>
  <c r="Q94" i="12"/>
  <c r="Q22" i="12"/>
  <c r="Q83" i="12"/>
  <c r="Q65" i="13"/>
  <c r="Q80" i="13"/>
  <c r="F38" i="13"/>
  <c r="F49" i="13"/>
  <c r="F32" i="13"/>
  <c r="F96" i="13"/>
  <c r="F83" i="13"/>
  <c r="F86" i="13"/>
  <c r="F73" i="12"/>
  <c r="F76" i="12"/>
  <c r="F51" i="12"/>
  <c r="F45" i="12"/>
  <c r="Q46" i="12"/>
  <c r="Q63" i="12"/>
  <c r="Q61" i="12"/>
  <c r="Q65" i="12"/>
  <c r="Q71" i="12"/>
  <c r="Q85" i="12"/>
  <c r="R15" i="12"/>
  <c r="N16" i="12" s="1"/>
  <c r="R16" i="12" s="1"/>
  <c r="N17" i="12" s="1"/>
  <c r="R17" i="12" s="1"/>
  <c r="N18" i="12" s="1"/>
  <c r="R18" i="12" s="1"/>
  <c r="N19" i="12" s="1"/>
  <c r="R19" i="12" s="1"/>
  <c r="N20" i="12" s="1"/>
  <c r="R20" i="12" s="1"/>
  <c r="N21" i="12" s="1"/>
  <c r="R21" i="12" s="1"/>
  <c r="N22" i="12" s="1"/>
  <c r="R22" i="12" s="1"/>
  <c r="N23" i="12" s="1"/>
  <c r="R23" i="12" s="1"/>
  <c r="N24" i="12" s="1"/>
  <c r="R24" i="12" s="1"/>
  <c r="N25" i="12" s="1"/>
  <c r="R25" i="12" s="1"/>
  <c r="N26" i="12" s="1"/>
  <c r="R26" i="12" s="1"/>
  <c r="N27" i="12" s="1"/>
  <c r="R27" i="12" s="1"/>
  <c r="N28" i="12" s="1"/>
  <c r="R28" i="12" s="1"/>
  <c r="N29" i="12" s="1"/>
  <c r="R29" i="12" s="1"/>
  <c r="N30" i="12" s="1"/>
  <c r="R30" i="12" s="1"/>
  <c r="N31" i="12" s="1"/>
  <c r="R31" i="12" s="1"/>
  <c r="N32" i="12" s="1"/>
  <c r="R32" i="12" s="1"/>
  <c r="N33" i="12" s="1"/>
  <c r="R33" i="12" s="1"/>
  <c r="N34" i="12" s="1"/>
  <c r="R34" i="12" s="1"/>
  <c r="N35" i="12" s="1"/>
  <c r="R35" i="12" s="1"/>
  <c r="N36" i="12" s="1"/>
  <c r="R36" i="12" s="1"/>
  <c r="N37" i="12" s="1"/>
  <c r="R37" i="12" s="1"/>
  <c r="N38" i="12" s="1"/>
  <c r="R38" i="12" s="1"/>
  <c r="N39" i="12" s="1"/>
  <c r="R39" i="12" s="1"/>
  <c r="N40" i="12" s="1"/>
  <c r="R40" i="12" s="1"/>
  <c r="N41" i="12" s="1"/>
  <c r="R41" i="12" s="1"/>
  <c r="N42" i="12" s="1"/>
  <c r="R42" i="12" s="1"/>
  <c r="N43" i="12" s="1"/>
  <c r="R43" i="12" s="1"/>
  <c r="N44" i="12" s="1"/>
  <c r="R44" i="12" s="1"/>
  <c r="N45" i="12" s="1"/>
  <c r="R45" i="12" s="1"/>
  <c r="N46" i="12" s="1"/>
  <c r="R46" i="12" s="1"/>
  <c r="N47" i="12" s="1"/>
  <c r="R47" i="12" s="1"/>
  <c r="N48" i="12" s="1"/>
  <c r="R48" i="12" s="1"/>
  <c r="N49" i="12" s="1"/>
  <c r="R49" i="12" s="1"/>
  <c r="N50" i="12" s="1"/>
  <c r="R50" i="12" s="1"/>
  <c r="N51" i="12" s="1"/>
  <c r="R51" i="12" s="1"/>
  <c r="N52" i="12" s="1"/>
  <c r="R52" i="12" s="1"/>
  <c r="N53" i="12" s="1"/>
  <c r="R53" i="12" s="1"/>
  <c r="N54" i="12" s="1"/>
  <c r="R54" i="12" s="1"/>
  <c r="N55" i="12" s="1"/>
  <c r="R55" i="12" s="1"/>
  <c r="N56" i="12" s="1"/>
  <c r="R56" i="12" s="1"/>
  <c r="N57" i="12" s="1"/>
  <c r="R57" i="12" s="1"/>
  <c r="N58" i="12" s="1"/>
  <c r="R58" i="12" s="1"/>
  <c r="N59" i="12" s="1"/>
  <c r="R59" i="12" s="1"/>
  <c r="N60" i="12" s="1"/>
  <c r="R60" i="12" s="1"/>
  <c r="N61" i="12" s="1"/>
  <c r="R61" i="12" s="1"/>
  <c r="N62" i="12" s="1"/>
  <c r="R62" i="12" s="1"/>
  <c r="N63" i="12" s="1"/>
  <c r="R63" i="12" s="1"/>
  <c r="N64" i="12" s="1"/>
  <c r="R64" i="12" s="1"/>
  <c r="N65" i="12" s="1"/>
  <c r="R65" i="12" s="1"/>
  <c r="N66" i="12" s="1"/>
  <c r="R66" i="12" s="1"/>
  <c r="N67" i="12" s="1"/>
  <c r="R67" i="12" s="1"/>
  <c r="N68" i="12" s="1"/>
  <c r="R68" i="12" s="1"/>
  <c r="N69" i="12" s="1"/>
  <c r="R69" i="12" s="1"/>
  <c r="N70" i="12" s="1"/>
  <c r="R70" i="12" s="1"/>
  <c r="N71" i="12" s="1"/>
  <c r="R71" i="12" s="1"/>
  <c r="N72" i="12" s="1"/>
  <c r="R72" i="12" s="1"/>
  <c r="N73" i="12" s="1"/>
  <c r="R73" i="12" s="1"/>
  <c r="N74" i="12" s="1"/>
  <c r="R74" i="12" s="1"/>
  <c r="N75" i="12" s="1"/>
  <c r="R75" i="12" s="1"/>
  <c r="N76" i="12" s="1"/>
  <c r="R76" i="12" s="1"/>
  <c r="N77" i="12" s="1"/>
  <c r="R77" i="12" s="1"/>
  <c r="N78" i="12" s="1"/>
  <c r="R78" i="12" s="1"/>
  <c r="N79" i="12" s="1"/>
  <c r="R79" i="12" s="1"/>
  <c r="N80" i="12" s="1"/>
  <c r="R80" i="12" s="1"/>
  <c r="N81" i="12" s="1"/>
  <c r="R81" i="12" s="1"/>
  <c r="N82" i="12" s="1"/>
  <c r="R82" i="12" s="1"/>
  <c r="N83" i="12" s="1"/>
  <c r="R83" i="12" s="1"/>
  <c r="N84" i="12" s="1"/>
  <c r="R84" i="12" s="1"/>
  <c r="N85" i="12" s="1"/>
  <c r="R85" i="12" s="1"/>
  <c r="N86" i="12" s="1"/>
  <c r="R86" i="12" s="1"/>
  <c r="N87" i="12" s="1"/>
  <c r="R87" i="12" s="1"/>
  <c r="N88" i="12" s="1"/>
  <c r="R88" i="12" s="1"/>
  <c r="N89" i="12" s="1"/>
  <c r="R89" i="12" s="1"/>
  <c r="N90" i="12" s="1"/>
  <c r="R90" i="12" s="1"/>
  <c r="N91" i="12" s="1"/>
  <c r="R91" i="12" s="1"/>
  <c r="N92" i="12" s="1"/>
  <c r="R92" i="12" s="1"/>
  <c r="N93" i="12" s="1"/>
  <c r="R93" i="12" s="1"/>
  <c r="N94" i="12" s="1"/>
  <c r="R94" i="12" s="1"/>
  <c r="N95" i="12" s="1"/>
  <c r="R95" i="12" s="1"/>
  <c r="N96" i="12" s="1"/>
  <c r="R96" i="12" s="1"/>
  <c r="N97" i="12" s="1"/>
  <c r="R97" i="12" s="1"/>
  <c r="N98" i="12" s="1"/>
  <c r="R98" i="12" s="1"/>
  <c r="N99" i="12" s="1"/>
  <c r="R99" i="12" s="1"/>
  <c r="N100" i="12" s="1"/>
  <c r="R100" i="12" s="1"/>
  <c r="F93" i="13"/>
  <c r="Q91" i="13"/>
  <c r="Q98" i="13"/>
  <c r="Q69" i="13"/>
  <c r="Q84" i="13"/>
  <c r="Q70" i="13"/>
  <c r="F46" i="13"/>
  <c r="F62" i="13"/>
  <c r="F36" i="13"/>
  <c r="F100" i="13"/>
  <c r="F87" i="13"/>
  <c r="F90" i="13"/>
  <c r="F75" i="12"/>
  <c r="F78" i="12"/>
  <c r="Q74" i="12"/>
  <c r="Q95" i="12"/>
  <c r="Q87" i="12"/>
  <c r="AL40" i="12"/>
  <c r="AL42" i="12"/>
  <c r="AL32" i="12"/>
  <c r="AL30" i="12"/>
  <c r="AL28" i="12"/>
  <c r="AL26" i="12"/>
  <c r="AL24" i="12"/>
  <c r="AL22" i="12"/>
  <c r="AL20" i="12"/>
  <c r="AL66" i="12"/>
  <c r="AL53" i="12"/>
  <c r="AL71" i="12"/>
  <c r="AL33" i="12"/>
  <c r="AL21" i="12"/>
  <c r="AM14" i="12"/>
  <c r="AM15" i="12" s="1"/>
  <c r="AM16" i="12" s="1"/>
  <c r="AM17" i="12" s="1"/>
  <c r="AM18" i="12" s="1"/>
  <c r="AM19" i="12" s="1"/>
  <c r="AM20" i="12" s="1"/>
  <c r="AM21" i="12" s="1"/>
  <c r="AM22" i="12" s="1"/>
  <c r="AM23" i="12" s="1"/>
  <c r="AM24" i="12" s="1"/>
  <c r="AM25" i="12" s="1"/>
  <c r="AM26" i="12" s="1"/>
  <c r="AM27" i="12" s="1"/>
  <c r="AM28" i="12" s="1"/>
  <c r="AM29" i="12" s="1"/>
  <c r="AM30" i="12" s="1"/>
  <c r="AM31" i="12" s="1"/>
  <c r="AM32" i="12" s="1"/>
  <c r="AM33" i="12" s="1"/>
  <c r="AM34" i="12" s="1"/>
  <c r="AM35" i="12" s="1"/>
  <c r="AM36" i="12" s="1"/>
  <c r="AM37" i="12" s="1"/>
  <c r="AM38" i="12" s="1"/>
  <c r="AM39" i="12" s="1"/>
  <c r="AM40" i="12" s="1"/>
  <c r="AM41" i="12" s="1"/>
  <c r="AM42" i="12" s="1"/>
  <c r="AM43" i="12" s="1"/>
  <c r="AM44" i="12" s="1"/>
  <c r="AM45" i="12" s="1"/>
  <c r="AM46" i="12" s="1"/>
  <c r="AM47" i="12" s="1"/>
  <c r="AM48" i="12" s="1"/>
  <c r="AM49" i="12" s="1"/>
  <c r="AM50" i="12" s="1"/>
  <c r="AM51" i="12" s="1"/>
  <c r="AM52" i="12" s="1"/>
  <c r="AM53" i="12" s="1"/>
  <c r="AM54" i="12" s="1"/>
  <c r="AM55" i="12" s="1"/>
  <c r="AM56" i="12" s="1"/>
  <c r="AM57" i="12" s="1"/>
  <c r="AM58" i="12" s="1"/>
  <c r="AM59" i="12" s="1"/>
  <c r="AM60" i="12" s="1"/>
  <c r="AM61" i="12" s="1"/>
  <c r="AM62" i="12" s="1"/>
  <c r="AM63" i="12" s="1"/>
  <c r="AM64" i="12" s="1"/>
  <c r="AM65" i="12" s="1"/>
  <c r="AM66" i="12" s="1"/>
  <c r="AM67" i="12" s="1"/>
  <c r="AM68" i="12" s="1"/>
  <c r="AM69" i="12" s="1"/>
  <c r="AM70" i="12" s="1"/>
  <c r="AM71" i="12" s="1"/>
  <c r="AM72" i="12" s="1"/>
  <c r="AM73" i="12" s="1"/>
  <c r="AM74" i="12" s="1"/>
  <c r="AM75" i="12" s="1"/>
  <c r="AM76" i="12" s="1"/>
  <c r="AM77" i="12" s="1"/>
  <c r="AM78" i="12" s="1"/>
  <c r="AM79" i="12" s="1"/>
  <c r="AM80" i="12" s="1"/>
  <c r="AM81" i="12" s="1"/>
  <c r="AM82" i="12" s="1"/>
  <c r="AM83" i="12" s="1"/>
  <c r="AM84" i="12" s="1"/>
  <c r="AM85" i="12" s="1"/>
  <c r="AM86" i="12" s="1"/>
  <c r="AM87" i="12" s="1"/>
  <c r="AM88" i="12" s="1"/>
  <c r="AM89" i="12" s="1"/>
  <c r="AM90" i="12" s="1"/>
  <c r="AM91" i="12" s="1"/>
  <c r="AM92" i="12" s="1"/>
  <c r="AM93" i="12" s="1"/>
  <c r="AM94" i="12" s="1"/>
  <c r="AM95" i="12" s="1"/>
  <c r="AM96" i="12" s="1"/>
  <c r="AM97" i="12" s="1"/>
  <c r="AM98" i="12" s="1"/>
  <c r="AM99" i="12" s="1"/>
  <c r="AM100" i="12" s="1"/>
  <c r="AL50" i="12"/>
  <c r="AL35" i="12"/>
  <c r="AL25" i="12"/>
  <c r="AL17" i="12"/>
  <c r="AL84" i="12"/>
  <c r="AL61" i="12"/>
  <c r="AL55" i="12"/>
  <c r="AL31" i="12"/>
  <c r="AL44" i="12"/>
  <c r="AL60" i="12"/>
  <c r="AL57" i="12"/>
  <c r="AL29" i="12"/>
  <c r="AL16" i="12"/>
  <c r="AL19" i="12"/>
  <c r="AL23" i="12"/>
  <c r="AL56" i="12"/>
  <c r="AL18" i="12"/>
  <c r="AL88" i="12"/>
  <c r="AL39" i="12"/>
  <c r="AL15" i="12"/>
  <c r="AL14" i="12"/>
  <c r="AN14" i="12" s="1"/>
  <c r="AJ15" i="12" s="1"/>
  <c r="AL59" i="12"/>
  <c r="AL34" i="12"/>
  <c r="AL58" i="12"/>
  <c r="AL67" i="12"/>
  <c r="AL46" i="12"/>
  <c r="AL27" i="12"/>
  <c r="Q32" i="12"/>
  <c r="E11" i="11"/>
  <c r="F69" i="12"/>
  <c r="Q88" i="13"/>
  <c r="Q62" i="13"/>
  <c r="F77" i="12"/>
  <c r="F80" i="12"/>
  <c r="Q35" i="12"/>
  <c r="F39" i="12"/>
  <c r="Q24" i="12"/>
  <c r="Q43" i="13"/>
  <c r="Q24" i="13"/>
  <c r="F43" i="13"/>
  <c r="F95" i="13"/>
  <c r="F82" i="12"/>
  <c r="F98" i="12"/>
  <c r="F66" i="12"/>
  <c r="F53" i="12"/>
  <c r="Q60" i="12"/>
  <c r="F64" i="12"/>
  <c r="Q18" i="12"/>
  <c r="Q78" i="13"/>
  <c r="Q35" i="13"/>
  <c r="Q96" i="13"/>
  <c r="F57" i="13"/>
  <c r="F48" i="13"/>
  <c r="F49" i="12"/>
  <c r="F84" i="12"/>
  <c r="F46" i="12"/>
  <c r="Q78" i="12"/>
  <c r="Q62" i="12"/>
  <c r="F55" i="12"/>
  <c r="Q88" i="12"/>
  <c r="Q58" i="13"/>
  <c r="Q23" i="13"/>
  <c r="Q85" i="13"/>
  <c r="Q100" i="13"/>
  <c r="F81" i="13"/>
  <c r="F14" i="13"/>
  <c r="F52" i="13"/>
  <c r="F57" i="12"/>
  <c r="F83" i="12"/>
  <c r="F86" i="12"/>
  <c r="F41" i="12"/>
  <c r="F16" i="12"/>
  <c r="Q89" i="13"/>
  <c r="F58" i="13"/>
  <c r="F56" i="13"/>
  <c r="F85" i="12"/>
  <c r="Q30" i="12"/>
  <c r="Q100" i="12"/>
  <c r="Q54" i="12"/>
  <c r="Q90" i="13"/>
  <c r="Q51" i="13"/>
  <c r="F97" i="13"/>
  <c r="F17" i="13"/>
  <c r="F16" i="13"/>
  <c r="F60" i="13"/>
  <c r="Q74" i="13"/>
  <c r="F61" i="12"/>
  <c r="F87" i="12"/>
  <c r="F35" i="12"/>
  <c r="Q42" i="12"/>
  <c r="Q36" i="12"/>
  <c r="Q29" i="12"/>
  <c r="Z8" i="12"/>
  <c r="Z9" i="12" s="1"/>
  <c r="W14" i="12"/>
  <c r="W15" i="12" s="1"/>
  <c r="W16" i="12" s="1"/>
  <c r="W17" i="12" s="1"/>
  <c r="W18" i="12" s="1"/>
  <c r="W19" i="12" s="1"/>
  <c r="W20" i="12" s="1"/>
  <c r="W21" i="12" s="1"/>
  <c r="W22" i="12" s="1"/>
  <c r="W23" i="12" s="1"/>
  <c r="W24" i="12" s="1"/>
  <c r="W25" i="12" s="1"/>
  <c r="W26" i="12" s="1"/>
  <c r="W27" i="12" s="1"/>
  <c r="W28" i="12" s="1"/>
  <c r="W29" i="12" s="1"/>
  <c r="W30" i="12" s="1"/>
  <c r="W31" i="12" s="1"/>
  <c r="W32" i="12" s="1"/>
  <c r="W33" i="12" s="1"/>
  <c r="W34" i="12" s="1"/>
  <c r="W35" i="12" s="1"/>
  <c r="W36" i="12" s="1"/>
  <c r="W37" i="12" s="1"/>
  <c r="W38" i="12" s="1"/>
  <c r="W39" i="12" s="1"/>
  <c r="W40" i="12" s="1"/>
  <c r="W41" i="12" s="1"/>
  <c r="W42" i="12" s="1"/>
  <c r="W43" i="12" s="1"/>
  <c r="W44" i="12" s="1"/>
  <c r="W45" i="12" s="1"/>
  <c r="W46" i="12" s="1"/>
  <c r="W47" i="12" s="1"/>
  <c r="W48" i="12" s="1"/>
  <c r="W49" i="12" s="1"/>
  <c r="W50" i="12" s="1"/>
  <c r="W51" i="12" s="1"/>
  <c r="W52" i="12" s="1"/>
  <c r="W53" i="12" s="1"/>
  <c r="W54" i="12" s="1"/>
  <c r="W55" i="12" s="1"/>
  <c r="W56" i="12" s="1"/>
  <c r="W57" i="12" s="1"/>
  <c r="W58" i="12" s="1"/>
  <c r="W59" i="12" s="1"/>
  <c r="W60" i="12" s="1"/>
  <c r="W61" i="12" s="1"/>
  <c r="W62" i="12" s="1"/>
  <c r="W63" i="12" s="1"/>
  <c r="W64" i="12" s="1"/>
  <c r="W65" i="12" s="1"/>
  <c r="W66" i="12" s="1"/>
  <c r="W67" i="12" s="1"/>
  <c r="W68" i="12" s="1"/>
  <c r="W69" i="12" s="1"/>
  <c r="W70" i="12" s="1"/>
  <c r="W71" i="12" s="1"/>
  <c r="W72" i="12" s="1"/>
  <c r="W73" i="12" s="1"/>
  <c r="W74" i="12" s="1"/>
  <c r="W75" i="12" s="1"/>
  <c r="W76" i="12" s="1"/>
  <c r="W77" i="12" s="1"/>
  <c r="W78" i="12" s="1"/>
  <c r="W79" i="12" s="1"/>
  <c r="W80" i="12" s="1"/>
  <c r="W81" i="12" s="1"/>
  <c r="W82" i="12" s="1"/>
  <c r="W83" i="12" s="1"/>
  <c r="W84" i="12" s="1"/>
  <c r="W85" i="12" s="1"/>
  <c r="W86" i="12" s="1"/>
  <c r="W87" i="12" s="1"/>
  <c r="W88" i="12" s="1"/>
  <c r="W89" i="12" s="1"/>
  <c r="W90" i="12" s="1"/>
  <c r="W91" i="12" s="1"/>
  <c r="W92" i="12" s="1"/>
  <c r="W93" i="12" s="1"/>
  <c r="W94" i="12" s="1"/>
  <c r="W95" i="12" s="1"/>
  <c r="W96" i="12" s="1"/>
  <c r="W97" i="12" s="1"/>
  <c r="W98" i="12" s="1"/>
  <c r="W99" i="12" s="1"/>
  <c r="W100" i="12" s="1"/>
  <c r="AL6" i="12"/>
  <c r="F64" i="13"/>
  <c r="F51" i="13"/>
  <c r="Q36" i="13"/>
  <c r="Q82" i="12"/>
  <c r="Q90" i="12"/>
  <c r="Q87" i="13"/>
  <c r="Q17" i="13"/>
  <c r="Q37" i="13"/>
  <c r="F21" i="13"/>
  <c r="F68" i="13"/>
  <c r="F55" i="13"/>
  <c r="F45" i="13"/>
  <c r="F58" i="12"/>
  <c r="F89" i="12"/>
  <c r="Q52" i="12"/>
  <c r="Q21" i="12"/>
  <c r="F31" i="13"/>
  <c r="F59" i="13"/>
  <c r="G14" i="13"/>
  <c r="C15" i="13" s="1"/>
  <c r="G15" i="13" s="1"/>
  <c r="C16" i="13" s="1"/>
  <c r="G16" i="13" s="1"/>
  <c r="C17" i="13" s="1"/>
  <c r="G17" i="13" s="1"/>
  <c r="C18" i="13" s="1"/>
  <c r="G18" i="13" s="1"/>
  <c r="C19" i="13" s="1"/>
  <c r="G19" i="13" s="1"/>
  <c r="C20" i="13" s="1"/>
  <c r="G20" i="13" s="1"/>
  <c r="C21" i="13" s="1"/>
  <c r="G21" i="13" s="1"/>
  <c r="C22" i="13" s="1"/>
  <c r="G22" i="13" s="1"/>
  <c r="C23" i="13" s="1"/>
  <c r="G23" i="13" s="1"/>
  <c r="C24" i="13" s="1"/>
  <c r="G24" i="13" s="1"/>
  <c r="C25" i="13" s="1"/>
  <c r="G25" i="13" s="1"/>
  <c r="C26" i="13" s="1"/>
  <c r="G26" i="13" s="1"/>
  <c r="C27" i="13" s="1"/>
  <c r="G27" i="13" s="1"/>
  <c r="C28" i="13" s="1"/>
  <c r="G28" i="13" s="1"/>
  <c r="C29" i="13" s="1"/>
  <c r="G29" i="13" s="1"/>
  <c r="C30" i="13" s="1"/>
  <c r="G30" i="13" s="1"/>
  <c r="C31" i="13" s="1"/>
  <c r="G31" i="13" s="1"/>
  <c r="C32" i="13" s="1"/>
  <c r="G32" i="13" s="1"/>
  <c r="C33" i="13" s="1"/>
  <c r="G33" i="13" s="1"/>
  <c r="C34" i="13" s="1"/>
  <c r="G34" i="13" s="1"/>
  <c r="C35" i="13" s="1"/>
  <c r="G35" i="13" s="1"/>
  <c r="C36" i="13" s="1"/>
  <c r="G36" i="13" s="1"/>
  <c r="C37" i="13" s="1"/>
  <c r="G37" i="13" s="1"/>
  <c r="C38" i="13" s="1"/>
  <c r="G38" i="13" s="1"/>
  <c r="C39" i="13" s="1"/>
  <c r="G39" i="13" s="1"/>
  <c r="C40" i="13" s="1"/>
  <c r="G40" i="13" s="1"/>
  <c r="C41" i="13" s="1"/>
  <c r="G41" i="13" s="1"/>
  <c r="C42" i="13" s="1"/>
  <c r="G42" i="13" s="1"/>
  <c r="C43" i="13" s="1"/>
  <c r="G43" i="13" s="1"/>
  <c r="C44" i="13" s="1"/>
  <c r="G44" i="13" s="1"/>
  <c r="C45" i="13" s="1"/>
  <c r="G45" i="13" s="1"/>
  <c r="C46" i="13" s="1"/>
  <c r="G46" i="13" s="1"/>
  <c r="C47" i="13" s="1"/>
  <c r="G47" i="13" s="1"/>
  <c r="C48" i="13" s="1"/>
  <c r="G48" i="13" s="1"/>
  <c r="C49" i="13" s="1"/>
  <c r="G49" i="13" s="1"/>
  <c r="C50" i="13" s="1"/>
  <c r="G50" i="13" s="1"/>
  <c r="C51" i="13" s="1"/>
  <c r="G51" i="13" s="1"/>
  <c r="C52" i="13" s="1"/>
  <c r="G52" i="13" s="1"/>
  <c r="C53" i="13" s="1"/>
  <c r="G53" i="13" s="1"/>
  <c r="C54" i="13" s="1"/>
  <c r="G54" i="13" s="1"/>
  <c r="C55" i="13" s="1"/>
  <c r="G55" i="13" s="1"/>
  <c r="C56" i="13" s="1"/>
  <c r="G56" i="13" s="1"/>
  <c r="C57" i="13" s="1"/>
  <c r="G57" i="13" s="1"/>
  <c r="C58" i="13" s="1"/>
  <c r="G58" i="13" s="1"/>
  <c r="C59" i="13" s="1"/>
  <c r="G59" i="13" s="1"/>
  <c r="C60" i="13" s="1"/>
  <c r="G60" i="13" s="1"/>
  <c r="C61" i="13" s="1"/>
  <c r="G61" i="13" s="1"/>
  <c r="C62" i="13" s="1"/>
  <c r="G62" i="13" s="1"/>
  <c r="C63" i="13" s="1"/>
  <c r="G63" i="13" s="1"/>
  <c r="C64" i="13" s="1"/>
  <c r="G64" i="13" s="1"/>
  <c r="C65" i="13" s="1"/>
  <c r="G65" i="13" s="1"/>
  <c r="C66" i="13" s="1"/>
  <c r="G66" i="13" s="1"/>
  <c r="C67" i="13" s="1"/>
  <c r="G67" i="13" s="1"/>
  <c r="C68" i="13" s="1"/>
  <c r="G68" i="13" s="1"/>
  <c r="C69" i="13" s="1"/>
  <c r="G69" i="13" s="1"/>
  <c r="C70" i="13" s="1"/>
  <c r="G70" i="13" s="1"/>
  <c r="C71" i="13" s="1"/>
  <c r="G71" i="13" s="1"/>
  <c r="C72" i="13" s="1"/>
  <c r="G72" i="13" s="1"/>
  <c r="C73" i="13" s="1"/>
  <c r="G73" i="13" s="1"/>
  <c r="C74" i="13" s="1"/>
  <c r="G74" i="13" s="1"/>
  <c r="C75" i="13" s="1"/>
  <c r="G75" i="13" s="1"/>
  <c r="C76" i="13" s="1"/>
  <c r="G76" i="13" s="1"/>
  <c r="C77" i="13" s="1"/>
  <c r="G77" i="13" s="1"/>
  <c r="C78" i="13" s="1"/>
  <c r="G78" i="13" s="1"/>
  <c r="C79" i="13" s="1"/>
  <c r="G79" i="13" s="1"/>
  <c r="C80" i="13" s="1"/>
  <c r="G80" i="13" s="1"/>
  <c r="C81" i="13" s="1"/>
  <c r="G81" i="13" s="1"/>
  <c r="C82" i="13" s="1"/>
  <c r="G82" i="13" s="1"/>
  <c r="C83" i="13" s="1"/>
  <c r="G83" i="13" s="1"/>
  <c r="C84" i="13" s="1"/>
  <c r="G84" i="13" s="1"/>
  <c r="C85" i="13" s="1"/>
  <c r="G85" i="13" s="1"/>
  <c r="C86" i="13" s="1"/>
  <c r="G86" i="13" s="1"/>
  <c r="C87" i="13" s="1"/>
  <c r="G87" i="13" s="1"/>
  <c r="C88" i="13" s="1"/>
  <c r="G88" i="13" s="1"/>
  <c r="C89" i="13" s="1"/>
  <c r="G89" i="13" s="1"/>
  <c r="C90" i="13" s="1"/>
  <c r="G90" i="13" s="1"/>
  <c r="C91" i="13" s="1"/>
  <c r="G91" i="13" s="1"/>
  <c r="C92" i="13" s="1"/>
  <c r="G92" i="13" s="1"/>
  <c r="C93" i="13" s="1"/>
  <c r="G93" i="13" s="1"/>
  <c r="C94" i="13" s="1"/>
  <c r="G94" i="13" s="1"/>
  <c r="C95" i="13" s="1"/>
  <c r="G95" i="13" s="1"/>
  <c r="C96" i="13" s="1"/>
  <c r="G96" i="13" s="1"/>
  <c r="C97" i="13" s="1"/>
  <c r="G97" i="13" s="1"/>
  <c r="C98" i="13" s="1"/>
  <c r="G98" i="13" s="1"/>
  <c r="C99" i="13" s="1"/>
  <c r="G99" i="13" s="1"/>
  <c r="C100" i="13" s="1"/>
  <c r="G100" i="13" s="1"/>
  <c r="F60" i="12"/>
  <c r="F94" i="12"/>
  <c r="F99" i="12"/>
  <c r="F90" i="12"/>
  <c r="F42" i="12"/>
  <c r="Q28" i="12"/>
  <c r="Q23" i="12"/>
  <c r="Q55" i="12"/>
  <c r="Q80" i="12"/>
  <c r="Q89" i="12"/>
  <c r="F33" i="12"/>
  <c r="Q15" i="12"/>
  <c r="AC14" i="12"/>
  <c r="Y15" i="12" s="1"/>
  <c r="Z14" i="12"/>
  <c r="AC15" i="12" l="1"/>
  <c r="Y16" i="12" s="1"/>
  <c r="Z15" i="12"/>
  <c r="AN15" i="12"/>
  <c r="AJ16" i="12" s="1"/>
  <c r="AK15" i="12"/>
  <c r="D97" i="11"/>
  <c r="D92" i="11"/>
  <c r="D84" i="11"/>
  <c r="D76" i="11"/>
  <c r="D68" i="11"/>
  <c r="D60" i="11"/>
  <c r="D52" i="11"/>
  <c r="D44" i="11"/>
  <c r="D36" i="11"/>
  <c r="D28" i="11"/>
  <c r="D20" i="11"/>
  <c r="E103" i="11"/>
  <c r="E89" i="11"/>
  <c r="E81" i="11"/>
  <c r="E73" i="11"/>
  <c r="E65" i="11"/>
  <c r="E57" i="11"/>
  <c r="E49" i="11"/>
  <c r="E41" i="11"/>
  <c r="E33" i="11"/>
  <c r="E25" i="11"/>
  <c r="E17" i="11"/>
  <c r="D100" i="11"/>
  <c r="E97" i="11"/>
  <c r="E94" i="11"/>
  <c r="E86" i="11"/>
  <c r="E78" i="11"/>
  <c r="E70" i="11"/>
  <c r="E62" i="11"/>
  <c r="E54" i="11"/>
  <c r="E46" i="11"/>
  <c r="E38" i="11"/>
  <c r="E30" i="11"/>
  <c r="E22" i="11"/>
  <c r="C17" i="11"/>
  <c r="D94" i="11"/>
  <c r="D86" i="11"/>
  <c r="D78" i="11"/>
  <c r="D70" i="11"/>
  <c r="D62" i="11"/>
  <c r="D54" i="11"/>
  <c r="D46" i="11"/>
  <c r="D38" i="11"/>
  <c r="D30" i="11"/>
  <c r="D22" i="11"/>
  <c r="E91" i="11"/>
  <c r="E83" i="11"/>
  <c r="E75" i="11"/>
  <c r="E67" i="11"/>
  <c r="E59" i="11"/>
  <c r="E51" i="11"/>
  <c r="E43" i="11"/>
  <c r="E35" i="11"/>
  <c r="E27" i="11"/>
  <c r="E19" i="11"/>
  <c r="E102" i="11"/>
  <c r="D91" i="11"/>
  <c r="D83" i="11"/>
  <c r="D75" i="11"/>
  <c r="D67" i="11"/>
  <c r="D59" i="11"/>
  <c r="D51" i="11"/>
  <c r="D43" i="11"/>
  <c r="D35" i="11"/>
  <c r="D27" i="11"/>
  <c r="D19" i="11"/>
  <c r="D102" i="11"/>
  <c r="E99" i="11"/>
  <c r="E88" i="11"/>
  <c r="E80" i="11"/>
  <c r="E72" i="11"/>
  <c r="E64" i="11"/>
  <c r="E56" i="11"/>
  <c r="E48" i="11"/>
  <c r="E40" i="11"/>
  <c r="E32" i="11"/>
  <c r="E24" i="11"/>
  <c r="D99" i="11"/>
  <c r="E96" i="11"/>
  <c r="D88" i="11"/>
  <c r="D80" i="11"/>
  <c r="D72" i="11"/>
  <c r="D64" i="11"/>
  <c r="D56" i="11"/>
  <c r="D48" i="11"/>
  <c r="D40" i="11"/>
  <c r="D32" i="11"/>
  <c r="D24" i="11"/>
  <c r="D96" i="11"/>
  <c r="E93" i="11"/>
  <c r="E85" i="11"/>
  <c r="E77" i="11"/>
  <c r="E69" i="11"/>
  <c r="E61" i="11"/>
  <c r="E53" i="11"/>
  <c r="E45" i="11"/>
  <c r="E37" i="11"/>
  <c r="E29" i="11"/>
  <c r="E21" i="11"/>
  <c r="D93" i="11"/>
  <c r="D85" i="11"/>
  <c r="D77" i="11"/>
  <c r="D69" i="11"/>
  <c r="F69" i="11" s="1"/>
  <c r="D61" i="11"/>
  <c r="D53" i="11"/>
  <c r="D45" i="11"/>
  <c r="D37" i="11"/>
  <c r="D29" i="11"/>
  <c r="D21" i="11"/>
  <c r="D98" i="11"/>
  <c r="E95" i="11"/>
  <c r="D87" i="11"/>
  <c r="D79" i="11"/>
  <c r="D71" i="11"/>
  <c r="D63" i="11"/>
  <c r="F63" i="11" s="1"/>
  <c r="D55" i="11"/>
  <c r="D47" i="11"/>
  <c r="D39" i="11"/>
  <c r="D31" i="11"/>
  <c r="D23" i="11"/>
  <c r="D95" i="11"/>
  <c r="F95" i="11" s="1"/>
  <c r="E52" i="11"/>
  <c r="E34" i="11"/>
  <c r="D26" i="11"/>
  <c r="E50" i="11"/>
  <c r="E60" i="11"/>
  <c r="E42" i="11"/>
  <c r="D34" i="11"/>
  <c r="E63" i="11"/>
  <c r="D103" i="11"/>
  <c r="E68" i="11"/>
  <c r="D42" i="11"/>
  <c r="D89" i="11"/>
  <c r="E76" i="11"/>
  <c r="E58" i="11"/>
  <c r="D50" i="11"/>
  <c r="D25" i="11"/>
  <c r="F25" i="11" s="1"/>
  <c r="D17" i="11"/>
  <c r="E101" i="11"/>
  <c r="E84" i="11"/>
  <c r="E66" i="11"/>
  <c r="D58" i="11"/>
  <c r="D33" i="11"/>
  <c r="E23" i="11"/>
  <c r="D101" i="11"/>
  <c r="E92" i="11"/>
  <c r="E74" i="11"/>
  <c r="D66" i="11"/>
  <c r="F66" i="11" s="1"/>
  <c r="D41" i="11"/>
  <c r="E71" i="11"/>
  <c r="E82" i="11"/>
  <c r="D74" i="11"/>
  <c r="D49" i="11"/>
  <c r="E100" i="11"/>
  <c r="E90" i="11"/>
  <c r="D82" i="11"/>
  <c r="D57" i="11"/>
  <c r="E31" i="11"/>
  <c r="D90" i="11"/>
  <c r="D65" i="11"/>
  <c r="F65" i="11" s="1"/>
  <c r="E39" i="11"/>
  <c r="D73" i="11"/>
  <c r="E47" i="11"/>
  <c r="E20" i="11"/>
  <c r="E28" i="11"/>
  <c r="E98" i="11"/>
  <c r="D81" i="11"/>
  <c r="F81" i="11" s="1"/>
  <c r="E55" i="11"/>
  <c r="E87" i="11"/>
  <c r="E36" i="11"/>
  <c r="E18" i="11"/>
  <c r="D18" i="11"/>
  <c r="E44" i="11"/>
  <c r="E26" i="11"/>
  <c r="E79" i="11"/>
  <c r="AK8" i="12"/>
  <c r="AK9" i="12" s="1"/>
  <c r="AH14" i="12"/>
  <c r="AH15" i="12" s="1"/>
  <c r="AH16" i="12" s="1"/>
  <c r="AH17" i="12" s="1"/>
  <c r="AH18" i="12" s="1"/>
  <c r="AH19" i="12" s="1"/>
  <c r="AH20" i="12" s="1"/>
  <c r="AH21" i="12" s="1"/>
  <c r="AH22" i="12" s="1"/>
  <c r="AH23" i="12" s="1"/>
  <c r="AH24" i="12" s="1"/>
  <c r="AH25" i="12" s="1"/>
  <c r="AH26" i="12" s="1"/>
  <c r="AH27" i="12" s="1"/>
  <c r="AH28" i="12" s="1"/>
  <c r="AH29" i="12" s="1"/>
  <c r="AH30" i="12" s="1"/>
  <c r="AH31" i="12" s="1"/>
  <c r="AH32" i="12" s="1"/>
  <c r="AH33" i="12" s="1"/>
  <c r="AH34" i="12" s="1"/>
  <c r="AH35" i="12" s="1"/>
  <c r="AH36" i="12" s="1"/>
  <c r="AH37" i="12" s="1"/>
  <c r="AH38" i="12" s="1"/>
  <c r="AH39" i="12" s="1"/>
  <c r="AH40" i="12" s="1"/>
  <c r="AH41" i="12" s="1"/>
  <c r="AH42" i="12" s="1"/>
  <c r="AH43" i="12" s="1"/>
  <c r="AH44" i="12" s="1"/>
  <c r="AH45" i="12" s="1"/>
  <c r="AH46" i="12" s="1"/>
  <c r="AH47" i="12" s="1"/>
  <c r="AH48" i="12" s="1"/>
  <c r="AH49" i="12" s="1"/>
  <c r="AH50" i="12" s="1"/>
  <c r="AH51" i="12" s="1"/>
  <c r="AH52" i="12" s="1"/>
  <c r="AH53" i="12" s="1"/>
  <c r="AH54" i="12" s="1"/>
  <c r="AH55" i="12" s="1"/>
  <c r="AH56" i="12" s="1"/>
  <c r="AH57" i="12" s="1"/>
  <c r="AH58" i="12" s="1"/>
  <c r="AH59" i="12" s="1"/>
  <c r="AH60" i="12" s="1"/>
  <c r="AH61" i="12" s="1"/>
  <c r="AH62" i="12" s="1"/>
  <c r="AH63" i="12" s="1"/>
  <c r="AH64" i="12" s="1"/>
  <c r="AH65" i="12" s="1"/>
  <c r="AH66" i="12" s="1"/>
  <c r="AH67" i="12" s="1"/>
  <c r="AH68" i="12" s="1"/>
  <c r="AH69" i="12" s="1"/>
  <c r="AH70" i="12" s="1"/>
  <c r="AH71" i="12" s="1"/>
  <c r="AH72" i="12" s="1"/>
  <c r="AH73" i="12" s="1"/>
  <c r="AH74" i="12" s="1"/>
  <c r="AH75" i="12" s="1"/>
  <c r="AH76" i="12" s="1"/>
  <c r="AH77" i="12" s="1"/>
  <c r="AH78" i="12" s="1"/>
  <c r="AH79" i="12" s="1"/>
  <c r="AH80" i="12" s="1"/>
  <c r="AH81" i="12" s="1"/>
  <c r="AH82" i="12" s="1"/>
  <c r="AH83" i="12" s="1"/>
  <c r="AH84" i="12" s="1"/>
  <c r="AH85" i="12" s="1"/>
  <c r="AH86" i="12" s="1"/>
  <c r="AH87" i="12" s="1"/>
  <c r="AH88" i="12" s="1"/>
  <c r="AH89" i="12" s="1"/>
  <c r="AH90" i="12" s="1"/>
  <c r="AH91" i="12" s="1"/>
  <c r="AH92" i="12" s="1"/>
  <c r="AH93" i="12" s="1"/>
  <c r="AH94" i="12" s="1"/>
  <c r="AH95" i="12" s="1"/>
  <c r="AH96" i="12" s="1"/>
  <c r="AH97" i="12" s="1"/>
  <c r="AH98" i="12" s="1"/>
  <c r="AH99" i="12" s="1"/>
  <c r="AH100" i="12" s="1"/>
  <c r="F90" i="11" l="1"/>
  <c r="F41" i="11"/>
  <c r="F33" i="11"/>
  <c r="F54" i="11"/>
  <c r="F57" i="11"/>
  <c r="F49" i="11"/>
  <c r="F91" i="11"/>
  <c r="F74" i="11"/>
  <c r="F61" i="11"/>
  <c r="F30" i="11"/>
  <c r="F44" i="11"/>
  <c r="F23" i="11"/>
  <c r="F37" i="11"/>
  <c r="F46" i="11"/>
  <c r="F96" i="11"/>
  <c r="F18" i="11"/>
  <c r="F50" i="11"/>
  <c r="F24" i="11"/>
  <c r="F62" i="11"/>
  <c r="F67" i="11"/>
  <c r="F83" i="11"/>
  <c r="F89" i="11"/>
  <c r="F88" i="11"/>
  <c r="F35" i="11"/>
  <c r="F43" i="11"/>
  <c r="F98" i="11"/>
  <c r="F71" i="11"/>
  <c r="F58" i="11"/>
  <c r="F29" i="11"/>
  <c r="F82" i="11"/>
  <c r="F26" i="11"/>
  <c r="F75" i="11"/>
  <c r="F38" i="11"/>
  <c r="F17" i="11"/>
  <c r="F45" i="11"/>
  <c r="F28" i="11"/>
  <c r="G17" i="11"/>
  <c r="C18" i="11" s="1"/>
  <c r="G18" i="11" s="1"/>
  <c r="C19" i="11" s="1"/>
  <c r="G19" i="11" s="1"/>
  <c r="C20" i="11" s="1"/>
  <c r="G20" i="11" s="1"/>
  <c r="C21" i="11" s="1"/>
  <c r="G21" i="11" s="1"/>
  <c r="C22" i="11" s="1"/>
  <c r="G22" i="11" s="1"/>
  <c r="C23" i="11" s="1"/>
  <c r="G23" i="11" s="1"/>
  <c r="C24" i="11" s="1"/>
  <c r="G24" i="11" s="1"/>
  <c r="C25" i="11" s="1"/>
  <c r="G25" i="11" s="1"/>
  <c r="C26" i="11" s="1"/>
  <c r="G26" i="11" s="1"/>
  <c r="C27" i="11" s="1"/>
  <c r="G27" i="11" s="1"/>
  <c r="C28" i="11" s="1"/>
  <c r="G28" i="11" s="1"/>
  <c r="C29" i="11" s="1"/>
  <c r="G29" i="11" s="1"/>
  <c r="C30" i="11" s="1"/>
  <c r="G30" i="11" s="1"/>
  <c r="C31" i="11" s="1"/>
  <c r="G31" i="11" s="1"/>
  <c r="C32" i="11" s="1"/>
  <c r="G32" i="11" s="1"/>
  <c r="C33" i="11" s="1"/>
  <c r="G33" i="11" s="1"/>
  <c r="C34" i="11" s="1"/>
  <c r="G34" i="11" s="1"/>
  <c r="C35" i="11" s="1"/>
  <c r="G35" i="11" s="1"/>
  <c r="C36" i="11" s="1"/>
  <c r="G36" i="11" s="1"/>
  <c r="C37" i="11" s="1"/>
  <c r="G37" i="11" s="1"/>
  <c r="C38" i="11" s="1"/>
  <c r="G38" i="11" s="1"/>
  <c r="C39" i="11" s="1"/>
  <c r="G39" i="11" s="1"/>
  <c r="C40" i="11" s="1"/>
  <c r="G40" i="11" s="1"/>
  <c r="C41" i="11" s="1"/>
  <c r="G41" i="11" s="1"/>
  <c r="C42" i="11" s="1"/>
  <c r="G42" i="11" s="1"/>
  <c r="C43" i="11" s="1"/>
  <c r="G43" i="11" s="1"/>
  <c r="C44" i="11" s="1"/>
  <c r="G44" i="11" s="1"/>
  <c r="C45" i="11" s="1"/>
  <c r="G45" i="11" s="1"/>
  <c r="C46" i="11" s="1"/>
  <c r="G46" i="11" s="1"/>
  <c r="C47" i="11" s="1"/>
  <c r="G47" i="11" s="1"/>
  <c r="C48" i="11" s="1"/>
  <c r="G48" i="11" s="1"/>
  <c r="C49" i="11" s="1"/>
  <c r="G49" i="11" s="1"/>
  <c r="C50" i="11" s="1"/>
  <c r="G50" i="11" s="1"/>
  <c r="C51" i="11" s="1"/>
  <c r="G51" i="11" s="1"/>
  <c r="C52" i="11" s="1"/>
  <c r="G52" i="11" s="1"/>
  <c r="C53" i="11" s="1"/>
  <c r="G53" i="11" s="1"/>
  <c r="C54" i="11" s="1"/>
  <c r="G54" i="11" s="1"/>
  <c r="C55" i="11" s="1"/>
  <c r="G55" i="11" s="1"/>
  <c r="C56" i="11" s="1"/>
  <c r="G56" i="11" s="1"/>
  <c r="C57" i="11" s="1"/>
  <c r="G57" i="11" s="1"/>
  <c r="C58" i="11" s="1"/>
  <c r="G58" i="11" s="1"/>
  <c r="C59" i="11" s="1"/>
  <c r="G59" i="11" s="1"/>
  <c r="C60" i="11" s="1"/>
  <c r="G60" i="11" s="1"/>
  <c r="C61" i="11" s="1"/>
  <c r="G61" i="11" s="1"/>
  <c r="C62" i="11" s="1"/>
  <c r="G62" i="11" s="1"/>
  <c r="C63" i="11" s="1"/>
  <c r="G63" i="11" s="1"/>
  <c r="C64" i="11" s="1"/>
  <c r="G64" i="11" s="1"/>
  <c r="C65" i="11" s="1"/>
  <c r="G65" i="11" s="1"/>
  <c r="C66" i="11" s="1"/>
  <c r="G66" i="11" s="1"/>
  <c r="C67" i="11" s="1"/>
  <c r="G67" i="11" s="1"/>
  <c r="C68" i="11" s="1"/>
  <c r="G68" i="11" s="1"/>
  <c r="C69" i="11" s="1"/>
  <c r="G69" i="11" s="1"/>
  <c r="C70" i="11" s="1"/>
  <c r="G70" i="11" s="1"/>
  <c r="C71" i="11" s="1"/>
  <c r="G71" i="11" s="1"/>
  <c r="C72" i="11" s="1"/>
  <c r="G72" i="11" s="1"/>
  <c r="C73" i="11" s="1"/>
  <c r="G73" i="11" s="1"/>
  <c r="C74" i="11" s="1"/>
  <c r="G74" i="11" s="1"/>
  <c r="C75" i="11" s="1"/>
  <c r="G75" i="11" s="1"/>
  <c r="C76" i="11" s="1"/>
  <c r="G76" i="11" s="1"/>
  <c r="C77" i="11" s="1"/>
  <c r="G77" i="11" s="1"/>
  <c r="C78" i="11" s="1"/>
  <c r="G78" i="11" s="1"/>
  <c r="C79" i="11" s="1"/>
  <c r="G79" i="11" s="1"/>
  <c r="C80" i="11" s="1"/>
  <c r="G80" i="11" s="1"/>
  <c r="C81" i="11" s="1"/>
  <c r="G81" i="11" s="1"/>
  <c r="C82" i="11" s="1"/>
  <c r="G82" i="11" s="1"/>
  <c r="C83" i="11" s="1"/>
  <c r="G83" i="11" s="1"/>
  <c r="C84" i="11" s="1"/>
  <c r="G84" i="11" s="1"/>
  <c r="C85" i="11" s="1"/>
  <c r="G85" i="11" s="1"/>
  <c r="C86" i="11" s="1"/>
  <c r="G86" i="11" s="1"/>
  <c r="C87" i="11" s="1"/>
  <c r="G87" i="11" s="1"/>
  <c r="C88" i="11" s="1"/>
  <c r="G88" i="11" s="1"/>
  <c r="C89" i="11" s="1"/>
  <c r="G89" i="11" s="1"/>
  <c r="C90" i="11" s="1"/>
  <c r="G90" i="11" s="1"/>
  <c r="C91" i="11" s="1"/>
  <c r="G91" i="11" s="1"/>
  <c r="C92" i="11" s="1"/>
  <c r="G92" i="11" s="1"/>
  <c r="C93" i="11" s="1"/>
  <c r="G93" i="11" s="1"/>
  <c r="C94" i="11" s="1"/>
  <c r="G94" i="11" s="1"/>
  <c r="C95" i="11" s="1"/>
  <c r="G95" i="11" s="1"/>
  <c r="C96" i="11" s="1"/>
  <c r="G96" i="11" s="1"/>
  <c r="C97" i="11" s="1"/>
  <c r="G97" i="11" s="1"/>
  <c r="C98" i="11" s="1"/>
  <c r="G98" i="11" s="1"/>
  <c r="C99" i="11" s="1"/>
  <c r="G99" i="11" s="1"/>
  <c r="C100" i="11" s="1"/>
  <c r="G100" i="11" s="1"/>
  <c r="C101" i="11" s="1"/>
  <c r="G101" i="11" s="1"/>
  <c r="C102" i="11" s="1"/>
  <c r="G102" i="11" s="1"/>
  <c r="C103" i="11" s="1"/>
  <c r="G103" i="11" s="1"/>
  <c r="F80" i="11"/>
  <c r="F27" i="11"/>
  <c r="F20" i="11"/>
  <c r="F53" i="11"/>
  <c r="F31" i="11"/>
  <c r="F32" i="11"/>
  <c r="F70" i="11"/>
  <c r="F100" i="11"/>
  <c r="F52" i="11"/>
  <c r="F39" i="11"/>
  <c r="F77" i="11"/>
  <c r="F40" i="11"/>
  <c r="F78" i="11"/>
  <c r="F60" i="11"/>
  <c r="F47" i="11"/>
  <c r="F85" i="11"/>
  <c r="F48" i="11"/>
  <c r="F86" i="11"/>
  <c r="F68" i="11"/>
  <c r="F42" i="11"/>
  <c r="F55" i="11"/>
  <c r="F93" i="11"/>
  <c r="F56" i="11"/>
  <c r="F94" i="11"/>
  <c r="F76" i="11"/>
  <c r="F36" i="11"/>
  <c r="F64" i="11"/>
  <c r="F102" i="11"/>
  <c r="F84" i="11"/>
  <c r="F73" i="11"/>
  <c r="F103" i="11"/>
  <c r="F72" i="11"/>
  <c r="F19" i="11"/>
  <c r="F92" i="11"/>
  <c r="F101" i="11"/>
  <c r="F79" i="11"/>
  <c r="F97" i="11"/>
  <c r="F34" i="11"/>
  <c r="F87" i="11"/>
  <c r="F99" i="11"/>
  <c r="F51" i="11"/>
  <c r="AN16" i="12"/>
  <c r="AJ17" i="12" s="1"/>
  <c r="AK16" i="12"/>
  <c r="F21" i="11"/>
  <c r="F59" i="11"/>
  <c r="F22" i="11"/>
  <c r="Z16" i="12"/>
  <c r="AC16" i="12"/>
  <c r="Y17" i="12" s="1"/>
  <c r="AN17" i="12" l="1"/>
  <c r="AJ18" i="12" s="1"/>
  <c r="AK17" i="12"/>
  <c r="AC17" i="12"/>
  <c r="Y18" i="12" s="1"/>
  <c r="Z17" i="12"/>
  <c r="Z18" i="12" l="1"/>
  <c r="AC18" i="12"/>
  <c r="Y19" i="12" s="1"/>
  <c r="AN18" i="12"/>
  <c r="AJ19" i="12" s="1"/>
  <c r="AK18" i="12"/>
  <c r="E34" i="1"/>
  <c r="AC19" i="12" l="1"/>
  <c r="Y20" i="12" s="1"/>
  <c r="Z19" i="12"/>
  <c r="AN19" i="12"/>
  <c r="AJ20" i="12" s="1"/>
  <c r="AK19" i="12"/>
  <c r="AJ14" i="9"/>
  <c r="AH14" i="9"/>
  <c r="AH15" i="9" s="1"/>
  <c r="AH16" i="9" s="1"/>
  <c r="AH17" i="9" s="1"/>
  <c r="AH18" i="9" s="1"/>
  <c r="AH19" i="9" s="1"/>
  <c r="AH20" i="9" s="1"/>
  <c r="AH21" i="9" s="1"/>
  <c r="AH22" i="9" s="1"/>
  <c r="AH23" i="9" s="1"/>
  <c r="AH24" i="9" s="1"/>
  <c r="AH25" i="9" s="1"/>
  <c r="AH26" i="9" s="1"/>
  <c r="AH27" i="9" s="1"/>
  <c r="AH28" i="9" s="1"/>
  <c r="AH29" i="9" s="1"/>
  <c r="AH30" i="9" s="1"/>
  <c r="AH31" i="9" s="1"/>
  <c r="AH32" i="9" s="1"/>
  <c r="AH33" i="9" s="1"/>
  <c r="AH34" i="9" s="1"/>
  <c r="AH35" i="9" s="1"/>
  <c r="AH36" i="9" s="1"/>
  <c r="AH37" i="9" s="1"/>
  <c r="AH38" i="9" s="1"/>
  <c r="AH39" i="9" s="1"/>
  <c r="AH40" i="9" s="1"/>
  <c r="AH41" i="9" s="1"/>
  <c r="AH42" i="9" s="1"/>
  <c r="AH43" i="9" s="1"/>
  <c r="AH44" i="9" s="1"/>
  <c r="AH45" i="9" s="1"/>
  <c r="AH46" i="9" s="1"/>
  <c r="AH47" i="9" s="1"/>
  <c r="AH48" i="9" s="1"/>
  <c r="AH49" i="9" s="1"/>
  <c r="AH50" i="9" s="1"/>
  <c r="AH51" i="9" s="1"/>
  <c r="AH52" i="9" s="1"/>
  <c r="AH53" i="9" s="1"/>
  <c r="AH54" i="9" s="1"/>
  <c r="AH55" i="9" s="1"/>
  <c r="AH56" i="9" s="1"/>
  <c r="AH57" i="9" s="1"/>
  <c r="AH58" i="9" s="1"/>
  <c r="AH59" i="9" s="1"/>
  <c r="AH60" i="9" s="1"/>
  <c r="AH61" i="9" s="1"/>
  <c r="AH62" i="9" s="1"/>
  <c r="AH63" i="9" s="1"/>
  <c r="AH64" i="9" s="1"/>
  <c r="AH65" i="9" s="1"/>
  <c r="AH66" i="9" s="1"/>
  <c r="AH67" i="9" s="1"/>
  <c r="AH68" i="9" s="1"/>
  <c r="AH69" i="9" s="1"/>
  <c r="AH70" i="9" s="1"/>
  <c r="AH71" i="9" s="1"/>
  <c r="AH72" i="9" s="1"/>
  <c r="AH73" i="9" s="1"/>
  <c r="AH74" i="9" s="1"/>
  <c r="AH75" i="9" s="1"/>
  <c r="AH76" i="9" s="1"/>
  <c r="AH77" i="9" s="1"/>
  <c r="AH78" i="9" s="1"/>
  <c r="AH79" i="9" s="1"/>
  <c r="AH80" i="9" s="1"/>
  <c r="AH81" i="9" s="1"/>
  <c r="AH82" i="9" s="1"/>
  <c r="AH83" i="9" s="1"/>
  <c r="AH84" i="9" s="1"/>
  <c r="AH85" i="9" s="1"/>
  <c r="AH86" i="9" s="1"/>
  <c r="AH87" i="9" s="1"/>
  <c r="AH88" i="9" s="1"/>
  <c r="AH89" i="9" s="1"/>
  <c r="AH90" i="9" s="1"/>
  <c r="AH91" i="9" s="1"/>
  <c r="AH92" i="9" s="1"/>
  <c r="AH93" i="9" s="1"/>
  <c r="AH94" i="9" s="1"/>
  <c r="AH95" i="9" s="1"/>
  <c r="AH96" i="9" s="1"/>
  <c r="AH97" i="9" s="1"/>
  <c r="AH98" i="9" s="1"/>
  <c r="AH99" i="9" s="1"/>
  <c r="AH100" i="9" s="1"/>
  <c r="AH101" i="9" s="1"/>
  <c r="AH102" i="9" s="1"/>
  <c r="AH103" i="9" s="1"/>
  <c r="AH104" i="9" s="1"/>
  <c r="AH105" i="9" s="1"/>
  <c r="AH106" i="9" s="1"/>
  <c r="AH107" i="9" s="1"/>
  <c r="AH108" i="9" s="1"/>
  <c r="AH109" i="9" s="1"/>
  <c r="AH110" i="9" s="1"/>
  <c r="AH111" i="9" s="1"/>
  <c r="AH112" i="9" s="1"/>
  <c r="AH113" i="9" s="1"/>
  <c r="AH114" i="9" s="1"/>
  <c r="AH115" i="9" s="1"/>
  <c r="AH116" i="9" s="1"/>
  <c r="AH117" i="9" s="1"/>
  <c r="AH118" i="9" s="1"/>
  <c r="AH119" i="9" s="1"/>
  <c r="AH120" i="9" s="1"/>
  <c r="AH121" i="9" s="1"/>
  <c r="AH122" i="9" s="1"/>
  <c r="AH123" i="9" s="1"/>
  <c r="AL10" i="9"/>
  <c r="AM14" i="9" s="1"/>
  <c r="AM15" i="9" s="1"/>
  <c r="AM16" i="9" s="1"/>
  <c r="AM17" i="9" s="1"/>
  <c r="AM18" i="9" s="1"/>
  <c r="AM19" i="9" s="1"/>
  <c r="AM20" i="9" s="1"/>
  <c r="AM21" i="9" s="1"/>
  <c r="AM22" i="9" s="1"/>
  <c r="AM23" i="9" s="1"/>
  <c r="AM24" i="9" s="1"/>
  <c r="AM25" i="9" s="1"/>
  <c r="AM26" i="9" s="1"/>
  <c r="AM27" i="9" s="1"/>
  <c r="AM28" i="9" s="1"/>
  <c r="AM29" i="9" s="1"/>
  <c r="AM30" i="9" s="1"/>
  <c r="AM31" i="9" s="1"/>
  <c r="AM32" i="9" s="1"/>
  <c r="AM33" i="9" s="1"/>
  <c r="AM34" i="9" s="1"/>
  <c r="AM35" i="9" s="1"/>
  <c r="AM36" i="9" s="1"/>
  <c r="AM37" i="9" s="1"/>
  <c r="AM38" i="9" s="1"/>
  <c r="AM39" i="9" s="1"/>
  <c r="AM40" i="9" s="1"/>
  <c r="AM41" i="9" s="1"/>
  <c r="AM42" i="9" s="1"/>
  <c r="AM43" i="9" s="1"/>
  <c r="AM44" i="9" s="1"/>
  <c r="AM45" i="9" s="1"/>
  <c r="AM46" i="9" s="1"/>
  <c r="AM47" i="9" s="1"/>
  <c r="AM48" i="9" s="1"/>
  <c r="AM49" i="9" s="1"/>
  <c r="AM50" i="9" s="1"/>
  <c r="AM51" i="9" s="1"/>
  <c r="AM52" i="9" s="1"/>
  <c r="AM53" i="9" s="1"/>
  <c r="AM54" i="9" s="1"/>
  <c r="AM55" i="9" s="1"/>
  <c r="AM56" i="9" s="1"/>
  <c r="AM57" i="9" s="1"/>
  <c r="AM58" i="9" s="1"/>
  <c r="AM59" i="9" s="1"/>
  <c r="AM60" i="9" s="1"/>
  <c r="AM61" i="9" s="1"/>
  <c r="AM62" i="9" s="1"/>
  <c r="AM63" i="9" s="1"/>
  <c r="AM64" i="9" s="1"/>
  <c r="AM65" i="9" s="1"/>
  <c r="AM66" i="9" s="1"/>
  <c r="AM67" i="9" s="1"/>
  <c r="AM68" i="9" s="1"/>
  <c r="AM69" i="9" s="1"/>
  <c r="AM70" i="9" s="1"/>
  <c r="AM71" i="9" s="1"/>
  <c r="AM72" i="9" s="1"/>
  <c r="AM73" i="9" s="1"/>
  <c r="AM74" i="9" s="1"/>
  <c r="AM75" i="9" s="1"/>
  <c r="AM76" i="9" s="1"/>
  <c r="AM77" i="9" s="1"/>
  <c r="AM78" i="9" s="1"/>
  <c r="AM79" i="9" s="1"/>
  <c r="AM80" i="9" s="1"/>
  <c r="AM81" i="9" s="1"/>
  <c r="AM82" i="9" s="1"/>
  <c r="AM83" i="9" s="1"/>
  <c r="AM84" i="9" s="1"/>
  <c r="AM85" i="9" s="1"/>
  <c r="AM86" i="9" s="1"/>
  <c r="AM87" i="9" s="1"/>
  <c r="AM88" i="9" s="1"/>
  <c r="AM89" i="9" s="1"/>
  <c r="AM90" i="9" s="1"/>
  <c r="AM91" i="9" s="1"/>
  <c r="AM92" i="9" s="1"/>
  <c r="AM93" i="9" s="1"/>
  <c r="AM94" i="9" s="1"/>
  <c r="AM95" i="9" s="1"/>
  <c r="AM96" i="9" s="1"/>
  <c r="AM97" i="9" s="1"/>
  <c r="AM98" i="9" s="1"/>
  <c r="AM99" i="9" s="1"/>
  <c r="AM100" i="9" s="1"/>
  <c r="AM101" i="9" s="1"/>
  <c r="AM102" i="9" s="1"/>
  <c r="AM103" i="9" s="1"/>
  <c r="AM104" i="9" s="1"/>
  <c r="AM105" i="9" s="1"/>
  <c r="AM106" i="9" s="1"/>
  <c r="AM107" i="9" s="1"/>
  <c r="AM108" i="9" s="1"/>
  <c r="AM109" i="9" s="1"/>
  <c r="AM110" i="9" s="1"/>
  <c r="AM111" i="9" s="1"/>
  <c r="AM112" i="9" s="1"/>
  <c r="AM113" i="9" s="1"/>
  <c r="AM114" i="9" s="1"/>
  <c r="AM115" i="9" s="1"/>
  <c r="AM116" i="9" s="1"/>
  <c r="AM117" i="9" s="1"/>
  <c r="AM118" i="9" s="1"/>
  <c r="AM119" i="9" s="1"/>
  <c r="AM120" i="9" s="1"/>
  <c r="AM121" i="9" s="1"/>
  <c r="AM122" i="9" s="1"/>
  <c r="AM123" i="9" s="1"/>
  <c r="AK9" i="9"/>
  <c r="AK8" i="9"/>
  <c r="AL7" i="9"/>
  <c r="AL6" i="9"/>
  <c r="AN20" i="12" l="1"/>
  <c r="AJ21" i="12" s="1"/>
  <c r="AK20" i="12"/>
  <c r="AC20" i="12"/>
  <c r="Y21" i="12" s="1"/>
  <c r="Z20" i="12"/>
  <c r="AK14" i="9"/>
  <c r="AL14" i="9"/>
  <c r="AN14" i="9" s="1"/>
  <c r="AJ15" i="9" s="1"/>
  <c r="AL16" i="9"/>
  <c r="AL18" i="9"/>
  <c r="AL20" i="9"/>
  <c r="AL22" i="9"/>
  <c r="AL24" i="9"/>
  <c r="AL26" i="9"/>
  <c r="AL28" i="9"/>
  <c r="AL30" i="9"/>
  <c r="AL32" i="9"/>
  <c r="AL34" i="9"/>
  <c r="AL36" i="9"/>
  <c r="AL38" i="9"/>
  <c r="AL40" i="9"/>
  <c r="AL42" i="9"/>
  <c r="AL44" i="9"/>
  <c r="AL46" i="9"/>
  <c r="AL48" i="9"/>
  <c r="AL50" i="9"/>
  <c r="AL52" i="9"/>
  <c r="AL54" i="9"/>
  <c r="AL56" i="9"/>
  <c r="AL58" i="9"/>
  <c r="AL60" i="9"/>
  <c r="AL62" i="9"/>
  <c r="AL64" i="9"/>
  <c r="AL66" i="9"/>
  <c r="AL68" i="9"/>
  <c r="AL70" i="9"/>
  <c r="AL72" i="9"/>
  <c r="AL74" i="9"/>
  <c r="AL76" i="9"/>
  <c r="AL78" i="9"/>
  <c r="AL80" i="9"/>
  <c r="AL82" i="9"/>
  <c r="AL84" i="9"/>
  <c r="AL86" i="9"/>
  <c r="AL88" i="9"/>
  <c r="AL90" i="9"/>
  <c r="AL92" i="9"/>
  <c r="AL94" i="9"/>
  <c r="AL96" i="9"/>
  <c r="AL98" i="9"/>
  <c r="AL100" i="9"/>
  <c r="AL102" i="9"/>
  <c r="AL104" i="9"/>
  <c r="AL106" i="9"/>
  <c r="AL108" i="9"/>
  <c r="AL110" i="9"/>
  <c r="AL112" i="9"/>
  <c r="AL114" i="9"/>
  <c r="AL116" i="9"/>
  <c r="AL118" i="9"/>
  <c r="AL120" i="9"/>
  <c r="AL122" i="9"/>
  <c r="AL19" i="9"/>
  <c r="AL27" i="9"/>
  <c r="AL33" i="9"/>
  <c r="AL37" i="9"/>
  <c r="AL43" i="9"/>
  <c r="AL51" i="9"/>
  <c r="AL57" i="9"/>
  <c r="AL63" i="9"/>
  <c r="AL67" i="9"/>
  <c r="AL71" i="9"/>
  <c r="AL73" i="9"/>
  <c r="AL77" i="9"/>
  <c r="AL79" i="9"/>
  <c r="AL83" i="9"/>
  <c r="AL85" i="9"/>
  <c r="AL87" i="9"/>
  <c r="AL89" i="9"/>
  <c r="AL93" i="9"/>
  <c r="AL95" i="9"/>
  <c r="AL97" i="9"/>
  <c r="AL99" i="9"/>
  <c r="AL101" i="9"/>
  <c r="AL103" i="9"/>
  <c r="AL105" i="9"/>
  <c r="AL107" i="9"/>
  <c r="AL111" i="9"/>
  <c r="AL113" i="9"/>
  <c r="AL115" i="9"/>
  <c r="AL117" i="9"/>
  <c r="AL119" i="9"/>
  <c r="AL121" i="9"/>
  <c r="AL123" i="9"/>
  <c r="AL15" i="9"/>
  <c r="AL23" i="9"/>
  <c r="AL31" i="9"/>
  <c r="AL39" i="9"/>
  <c r="AL47" i="9"/>
  <c r="AL59" i="9"/>
  <c r="AL109" i="9"/>
  <c r="AL17" i="9"/>
  <c r="AL21" i="9"/>
  <c r="AL25" i="9"/>
  <c r="AL29" i="9"/>
  <c r="AL35" i="9"/>
  <c r="AL41" i="9"/>
  <c r="AL45" i="9"/>
  <c r="AL49" i="9"/>
  <c r="AL53" i="9"/>
  <c r="AL55" i="9"/>
  <c r="AL61" i="9"/>
  <c r="AL65" i="9"/>
  <c r="AL69" i="9"/>
  <c r="AL75" i="9"/>
  <c r="AL81" i="9"/>
  <c r="AL91" i="9"/>
  <c r="AC21" i="12" l="1"/>
  <c r="Y22" i="12" s="1"/>
  <c r="Z21" i="12"/>
  <c r="AN21" i="12"/>
  <c r="AJ22" i="12" s="1"/>
  <c r="AK21" i="12"/>
  <c r="AN15" i="9"/>
  <c r="AJ16" i="9" s="1"/>
  <c r="AK15" i="9"/>
  <c r="AN22" i="12" l="1"/>
  <c r="AJ23" i="12" s="1"/>
  <c r="AK22" i="12"/>
  <c r="AC22" i="12"/>
  <c r="Y23" i="12" s="1"/>
  <c r="Z22" i="12"/>
  <c r="AN16" i="9"/>
  <c r="AJ17" i="9" s="1"/>
  <c r="AK16" i="9"/>
  <c r="Z23" i="12" l="1"/>
  <c r="AC23" i="12"/>
  <c r="Y24" i="12" s="1"/>
  <c r="AN23" i="12"/>
  <c r="AJ24" i="12" s="1"/>
  <c r="AK23" i="12"/>
  <c r="AN17" i="9"/>
  <c r="AJ18" i="9" s="1"/>
  <c r="AK17" i="9"/>
  <c r="AC24" i="12" l="1"/>
  <c r="Y25" i="12" s="1"/>
  <c r="Z24" i="12"/>
  <c r="AN24" i="12"/>
  <c r="AJ25" i="12" s="1"/>
  <c r="AK24" i="12"/>
  <c r="AN18" i="9"/>
  <c r="AJ19" i="9" s="1"/>
  <c r="AK18" i="9"/>
  <c r="AN25" i="12" l="1"/>
  <c r="AJ26" i="12" s="1"/>
  <c r="AK25" i="12"/>
  <c r="AC25" i="12"/>
  <c r="Y26" i="12" s="1"/>
  <c r="Z25" i="12"/>
  <c r="AN19" i="9"/>
  <c r="AJ20" i="9" s="1"/>
  <c r="AK19" i="9"/>
  <c r="AC26" i="12" l="1"/>
  <c r="Y27" i="12" s="1"/>
  <c r="Z26" i="12"/>
  <c r="AN26" i="12"/>
  <c r="AJ27" i="12" s="1"/>
  <c r="AK26" i="12"/>
  <c r="AN20" i="9"/>
  <c r="AJ21" i="9" s="1"/>
  <c r="AK20" i="9"/>
  <c r="AN27" i="12" l="1"/>
  <c r="AJ28" i="12" s="1"/>
  <c r="AK27" i="12"/>
  <c r="AC27" i="12"/>
  <c r="Y28" i="12" s="1"/>
  <c r="Z27" i="12"/>
  <c r="AN21" i="9"/>
  <c r="AJ22" i="9" s="1"/>
  <c r="AK21" i="9"/>
  <c r="AC28" i="12" l="1"/>
  <c r="Y29" i="12" s="1"/>
  <c r="Z28" i="12"/>
  <c r="AN28" i="12"/>
  <c r="AJ29" i="12" s="1"/>
  <c r="AK28" i="12"/>
  <c r="AN22" i="9"/>
  <c r="AJ23" i="9" s="1"/>
  <c r="AK22" i="9"/>
  <c r="AN29" i="12" l="1"/>
  <c r="AJ30" i="12" s="1"/>
  <c r="AK29" i="12"/>
  <c r="AC29" i="12"/>
  <c r="Y30" i="12" s="1"/>
  <c r="Z29" i="12"/>
  <c r="AN23" i="9"/>
  <c r="AJ24" i="9" s="1"/>
  <c r="AK23" i="9"/>
  <c r="AC30" i="12" l="1"/>
  <c r="Y31" i="12" s="1"/>
  <c r="Z30" i="12"/>
  <c r="AN30" i="12"/>
  <c r="AJ31" i="12" s="1"/>
  <c r="AK30" i="12"/>
  <c r="AN24" i="9"/>
  <c r="AJ25" i="9" s="1"/>
  <c r="AK24" i="9"/>
  <c r="AN31" i="12" l="1"/>
  <c r="AJ32" i="12" s="1"/>
  <c r="AK31" i="12"/>
  <c r="AC31" i="12"/>
  <c r="Y32" i="12" s="1"/>
  <c r="Z31" i="12"/>
  <c r="AN25" i="9"/>
  <c r="AJ26" i="9" s="1"/>
  <c r="AK25" i="9"/>
  <c r="AC32" i="12" l="1"/>
  <c r="Y33" i="12" s="1"/>
  <c r="Z32" i="12"/>
  <c r="AN32" i="12"/>
  <c r="AJ33" i="12" s="1"/>
  <c r="AK32" i="12"/>
  <c r="AN26" i="9"/>
  <c r="AJ27" i="9" s="1"/>
  <c r="AK26" i="9"/>
  <c r="AN33" i="12" l="1"/>
  <c r="AJ34" i="12" s="1"/>
  <c r="AK33" i="12"/>
  <c r="Z33" i="12"/>
  <c r="AC33" i="12"/>
  <c r="Y34" i="12" s="1"/>
  <c r="AN27" i="9"/>
  <c r="AJ28" i="9" s="1"/>
  <c r="AK27" i="9"/>
  <c r="AC34" i="12" l="1"/>
  <c r="Y35" i="12" s="1"/>
  <c r="Z34" i="12"/>
  <c r="AN34" i="12"/>
  <c r="AJ35" i="12" s="1"/>
  <c r="AK34" i="12"/>
  <c r="AN28" i="9"/>
  <c r="AJ29" i="9" s="1"/>
  <c r="AK28" i="9"/>
  <c r="AK35" i="12" l="1"/>
  <c r="AN35" i="12"/>
  <c r="AJ36" i="12" s="1"/>
  <c r="AC35" i="12"/>
  <c r="Y36" i="12" s="1"/>
  <c r="Z35" i="12"/>
  <c r="AN29" i="9"/>
  <c r="AJ30" i="9" s="1"/>
  <c r="AK29" i="9"/>
  <c r="AC36" i="12" l="1"/>
  <c r="Y37" i="12" s="1"/>
  <c r="Z36" i="12"/>
  <c r="AK36" i="12"/>
  <c r="AN36" i="12"/>
  <c r="AJ37" i="12" s="1"/>
  <c r="AN30" i="9"/>
  <c r="AJ31" i="9" s="1"/>
  <c r="AK30" i="9"/>
  <c r="AN37" i="12" l="1"/>
  <c r="AJ38" i="12" s="1"/>
  <c r="AK37" i="12"/>
  <c r="Z37" i="12"/>
  <c r="AC37" i="12"/>
  <c r="Y38" i="12" s="1"/>
  <c r="AN31" i="9"/>
  <c r="AJ32" i="9" s="1"/>
  <c r="AK31" i="9"/>
  <c r="Z38" i="12" l="1"/>
  <c r="AC38" i="12"/>
  <c r="Y39" i="12" s="1"/>
  <c r="AN38" i="12"/>
  <c r="AJ39" i="12" s="1"/>
  <c r="AK38" i="12"/>
  <c r="AN32" i="9"/>
  <c r="AJ33" i="9" s="1"/>
  <c r="AK32" i="9"/>
  <c r="AK39" i="12" l="1"/>
  <c r="AN39" i="12"/>
  <c r="AJ40" i="12" s="1"/>
  <c r="AC39" i="12"/>
  <c r="Y40" i="12" s="1"/>
  <c r="Z39" i="12"/>
  <c r="AN33" i="9"/>
  <c r="AJ34" i="9" s="1"/>
  <c r="AK33" i="9"/>
  <c r="AC40" i="12" l="1"/>
  <c r="Y41" i="12" s="1"/>
  <c r="Z40" i="12"/>
  <c r="AN40" i="12"/>
  <c r="AJ41" i="12" s="1"/>
  <c r="AK40" i="12"/>
  <c r="AN34" i="9"/>
  <c r="AJ35" i="9" s="1"/>
  <c r="AK34" i="9"/>
  <c r="AK41" i="12" l="1"/>
  <c r="AN41" i="12"/>
  <c r="AJ42" i="12" s="1"/>
  <c r="AC41" i="12"/>
  <c r="Y42" i="12" s="1"/>
  <c r="Z41" i="12"/>
  <c r="AN35" i="9"/>
  <c r="AJ36" i="9" s="1"/>
  <c r="AK35" i="9"/>
  <c r="Z42" i="12" l="1"/>
  <c r="AC42" i="12"/>
  <c r="Y43" i="12" s="1"/>
  <c r="AK42" i="12"/>
  <c r="AN42" i="12"/>
  <c r="AJ43" i="12" s="1"/>
  <c r="AN36" i="9"/>
  <c r="AJ37" i="9" s="1"/>
  <c r="AK36" i="9"/>
  <c r="AN43" i="12" l="1"/>
  <c r="AJ44" i="12" s="1"/>
  <c r="AK43" i="12"/>
  <c r="AC43" i="12"/>
  <c r="Y44" i="12" s="1"/>
  <c r="Z43" i="12"/>
  <c r="AN37" i="9"/>
  <c r="AJ38" i="9" s="1"/>
  <c r="AK37" i="9"/>
  <c r="AC44" i="12" l="1"/>
  <c r="Y45" i="12" s="1"/>
  <c r="Z44" i="12"/>
  <c r="AN44" i="12"/>
  <c r="AJ45" i="12" s="1"/>
  <c r="AK44" i="12"/>
  <c r="AN38" i="9"/>
  <c r="AJ39" i="9" s="1"/>
  <c r="AK38" i="9"/>
  <c r="AN45" i="12" l="1"/>
  <c r="AJ46" i="12" s="1"/>
  <c r="AK45" i="12"/>
  <c r="AC45" i="12"/>
  <c r="Y46" i="12" s="1"/>
  <c r="Z45" i="12"/>
  <c r="AN39" i="9"/>
  <c r="AJ40" i="9" s="1"/>
  <c r="AK39" i="9"/>
  <c r="AC46" i="12" l="1"/>
  <c r="Y47" i="12" s="1"/>
  <c r="Z46" i="12"/>
  <c r="AK46" i="12"/>
  <c r="AN46" i="12"/>
  <c r="AJ47" i="12" s="1"/>
  <c r="AN40" i="9"/>
  <c r="AJ41" i="9" s="1"/>
  <c r="AK40" i="9"/>
  <c r="AN47" i="12" l="1"/>
  <c r="AJ48" i="12" s="1"/>
  <c r="AK47" i="12"/>
  <c r="Z47" i="12"/>
  <c r="AC47" i="12"/>
  <c r="Y48" i="12" s="1"/>
  <c r="AN41" i="9"/>
  <c r="AJ42" i="9" s="1"/>
  <c r="AK41" i="9"/>
  <c r="AC48" i="12" l="1"/>
  <c r="Y49" i="12" s="1"/>
  <c r="Z48" i="12"/>
  <c r="AN48" i="12"/>
  <c r="AJ49" i="12" s="1"/>
  <c r="AK48" i="12"/>
  <c r="AN42" i="9"/>
  <c r="AJ43" i="9" s="1"/>
  <c r="AK42" i="9"/>
  <c r="AK49" i="12" l="1"/>
  <c r="AN49" i="12"/>
  <c r="AJ50" i="12" s="1"/>
  <c r="AC49" i="12"/>
  <c r="Y50" i="12" s="1"/>
  <c r="Z49" i="12"/>
  <c r="AN43" i="9"/>
  <c r="AJ44" i="9" s="1"/>
  <c r="AK43" i="9"/>
  <c r="Z50" i="12" l="1"/>
  <c r="AC50" i="12"/>
  <c r="Y51" i="12" s="1"/>
  <c r="AN50" i="12"/>
  <c r="AJ51" i="12" s="1"/>
  <c r="AK50" i="12"/>
  <c r="AN44" i="9"/>
  <c r="AJ45" i="9" s="1"/>
  <c r="AK44" i="9"/>
  <c r="AN51" i="12" l="1"/>
  <c r="AJ52" i="12" s="1"/>
  <c r="AK51" i="12"/>
  <c r="AC51" i="12"/>
  <c r="Y52" i="12" s="1"/>
  <c r="Z51" i="12"/>
  <c r="AN45" i="9"/>
  <c r="AJ46" i="9" s="1"/>
  <c r="AK45" i="9"/>
  <c r="AC52" i="12" l="1"/>
  <c r="Y53" i="12" s="1"/>
  <c r="Z52" i="12"/>
  <c r="AN52" i="12"/>
  <c r="AJ53" i="12" s="1"/>
  <c r="AK52" i="12"/>
  <c r="AN46" i="9"/>
  <c r="AJ47" i="9" s="1"/>
  <c r="AK46" i="9"/>
  <c r="AN53" i="12" l="1"/>
  <c r="AJ54" i="12" s="1"/>
  <c r="AK53" i="12"/>
  <c r="Z53" i="12"/>
  <c r="AC53" i="12"/>
  <c r="Y54" i="12" s="1"/>
  <c r="AN47" i="9"/>
  <c r="AJ48" i="9" s="1"/>
  <c r="AK47" i="9"/>
  <c r="AC54" i="12" l="1"/>
  <c r="Y55" i="12" s="1"/>
  <c r="Z54" i="12"/>
  <c r="AN54" i="12"/>
  <c r="AJ55" i="12" s="1"/>
  <c r="AK54" i="12"/>
  <c r="AN48" i="9"/>
  <c r="AJ49" i="9" s="1"/>
  <c r="AK48" i="9"/>
  <c r="N14" i="10"/>
  <c r="O14" i="10" s="1"/>
  <c r="L14" i="10"/>
  <c r="L15" i="10" s="1"/>
  <c r="L16" i="10" s="1"/>
  <c r="L17" i="10" s="1"/>
  <c r="L18" i="10" s="1"/>
  <c r="L19" i="10" s="1"/>
  <c r="L20" i="10" s="1"/>
  <c r="L21" i="10" s="1"/>
  <c r="L22" i="10" s="1"/>
  <c r="L23" i="10" s="1"/>
  <c r="L24" i="10" s="1"/>
  <c r="L25" i="10" s="1"/>
  <c r="L26" i="10" s="1"/>
  <c r="L27" i="10" s="1"/>
  <c r="L28" i="10" s="1"/>
  <c r="L29" i="10" s="1"/>
  <c r="L30" i="10" s="1"/>
  <c r="L31" i="10" s="1"/>
  <c r="L32" i="10" s="1"/>
  <c r="L33" i="10" s="1"/>
  <c r="L34" i="10" s="1"/>
  <c r="L35" i="10" s="1"/>
  <c r="L36" i="10" s="1"/>
  <c r="L37" i="10" s="1"/>
  <c r="L38" i="10" s="1"/>
  <c r="L39" i="10" s="1"/>
  <c r="L40" i="10" s="1"/>
  <c r="L41" i="10" s="1"/>
  <c r="L42" i="10" s="1"/>
  <c r="L43" i="10" s="1"/>
  <c r="L44" i="10" s="1"/>
  <c r="L45" i="10" s="1"/>
  <c r="L46" i="10" s="1"/>
  <c r="L47" i="10" s="1"/>
  <c r="L48" i="10" s="1"/>
  <c r="L49" i="10" s="1"/>
  <c r="L50" i="10" s="1"/>
  <c r="L51" i="10" s="1"/>
  <c r="L52" i="10" s="1"/>
  <c r="L53" i="10" s="1"/>
  <c r="L54" i="10" s="1"/>
  <c r="L55" i="10" s="1"/>
  <c r="L56" i="10" s="1"/>
  <c r="L57" i="10" s="1"/>
  <c r="L58" i="10" s="1"/>
  <c r="L59" i="10" s="1"/>
  <c r="L60" i="10" s="1"/>
  <c r="L61" i="10" s="1"/>
  <c r="L62" i="10" s="1"/>
  <c r="L63" i="10" s="1"/>
  <c r="L64" i="10" s="1"/>
  <c r="L65" i="10" s="1"/>
  <c r="L66" i="10" s="1"/>
  <c r="L67" i="10" s="1"/>
  <c r="L68" i="10" s="1"/>
  <c r="L69" i="10" s="1"/>
  <c r="L70" i="10" s="1"/>
  <c r="L71" i="10" s="1"/>
  <c r="L72" i="10" s="1"/>
  <c r="L73" i="10" s="1"/>
  <c r="L74" i="10" s="1"/>
  <c r="L75" i="10" s="1"/>
  <c r="L76" i="10" s="1"/>
  <c r="L77" i="10" s="1"/>
  <c r="L78" i="10" s="1"/>
  <c r="L79" i="10" s="1"/>
  <c r="L80" i="10" s="1"/>
  <c r="L81" i="10" s="1"/>
  <c r="L82" i="10" s="1"/>
  <c r="L83" i="10" s="1"/>
  <c r="L84" i="10" s="1"/>
  <c r="L85" i="10" s="1"/>
  <c r="L86" i="10" s="1"/>
  <c r="L87" i="10" s="1"/>
  <c r="L88" i="10" s="1"/>
  <c r="L89" i="10" s="1"/>
  <c r="L90" i="10" s="1"/>
  <c r="L91" i="10" s="1"/>
  <c r="L92" i="10" s="1"/>
  <c r="L93" i="10" s="1"/>
  <c r="L94" i="10" s="1"/>
  <c r="L95" i="10" s="1"/>
  <c r="L96" i="10" s="1"/>
  <c r="L97" i="10" s="1"/>
  <c r="L98" i="10" s="1"/>
  <c r="L99" i="10" s="1"/>
  <c r="L100" i="10" s="1"/>
  <c r="L101" i="10" s="1"/>
  <c r="L102" i="10" s="1"/>
  <c r="L103" i="10" s="1"/>
  <c r="L104" i="10" s="1"/>
  <c r="L105" i="10" s="1"/>
  <c r="L106" i="10" s="1"/>
  <c r="L107" i="10" s="1"/>
  <c r="L108" i="10" s="1"/>
  <c r="L109" i="10" s="1"/>
  <c r="L110" i="10" s="1"/>
  <c r="L111" i="10" s="1"/>
  <c r="L112" i="10" s="1"/>
  <c r="L113" i="10" s="1"/>
  <c r="L114" i="10" s="1"/>
  <c r="L115" i="10" s="1"/>
  <c r="L116" i="10" s="1"/>
  <c r="L117" i="10" s="1"/>
  <c r="L118" i="10" s="1"/>
  <c r="L119" i="10" s="1"/>
  <c r="L120" i="10" s="1"/>
  <c r="L121" i="10" s="1"/>
  <c r="L122" i="10" s="1"/>
  <c r="L123" i="10" s="1"/>
  <c r="C14" i="10"/>
  <c r="D14" i="10" s="1"/>
  <c r="A14" i="10"/>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P10" i="10"/>
  <c r="P121" i="10" s="1"/>
  <c r="O8" i="10"/>
  <c r="O9" i="10" s="1"/>
  <c r="D8" i="10"/>
  <c r="P118" i="9"/>
  <c r="AA115" i="9"/>
  <c r="P109" i="9"/>
  <c r="P94" i="9"/>
  <c r="AA91" i="9"/>
  <c r="P88" i="9"/>
  <c r="P77" i="9"/>
  <c r="P72" i="9"/>
  <c r="AA58" i="9"/>
  <c r="P52" i="9"/>
  <c r="P46" i="9"/>
  <c r="AA35" i="9"/>
  <c r="AA33" i="9"/>
  <c r="AA31" i="9"/>
  <c r="AA29" i="9"/>
  <c r="AA27" i="9"/>
  <c r="AA25" i="9"/>
  <c r="AA20" i="9"/>
  <c r="AA17" i="9"/>
  <c r="P16" i="9"/>
  <c r="AA15" i="9"/>
  <c r="A15" i="9"/>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P14" i="9"/>
  <c r="A14" i="9"/>
  <c r="P10" i="9"/>
  <c r="Q14" i="9" s="1"/>
  <c r="Q15" i="9" s="1"/>
  <c r="Q16" i="9" s="1"/>
  <c r="Q17" i="9" s="1"/>
  <c r="Q18" i="9" s="1"/>
  <c r="Q19" i="9" s="1"/>
  <c r="Q20" i="9" s="1"/>
  <c r="Q21" i="9" s="1"/>
  <c r="Q22" i="9" s="1"/>
  <c r="Q23" i="9" s="1"/>
  <c r="Q24" i="9" s="1"/>
  <c r="Q25" i="9" s="1"/>
  <c r="Q26" i="9" s="1"/>
  <c r="Q27" i="9" s="1"/>
  <c r="Q28" i="9" s="1"/>
  <c r="Q29" i="9" s="1"/>
  <c r="Q30" i="9" s="1"/>
  <c r="Q31" i="9" s="1"/>
  <c r="Q32" i="9" s="1"/>
  <c r="Q33" i="9" s="1"/>
  <c r="Q34" i="9" s="1"/>
  <c r="Q35" i="9" s="1"/>
  <c r="Q36" i="9" s="1"/>
  <c r="Q37" i="9" s="1"/>
  <c r="Q38" i="9" s="1"/>
  <c r="Q39" i="9" s="1"/>
  <c r="Q40" i="9" s="1"/>
  <c r="Q41" i="9" s="1"/>
  <c r="Q42" i="9" s="1"/>
  <c r="Q43" i="9" s="1"/>
  <c r="Q44" i="9" s="1"/>
  <c r="Q45" i="9" s="1"/>
  <c r="Q46" i="9" s="1"/>
  <c r="Q47" i="9" s="1"/>
  <c r="Q48" i="9" s="1"/>
  <c r="Q49" i="9" s="1"/>
  <c r="Q50" i="9" s="1"/>
  <c r="Q51" i="9" s="1"/>
  <c r="Q52" i="9" s="1"/>
  <c r="Q53" i="9" s="1"/>
  <c r="Q54" i="9" s="1"/>
  <c r="Q55" i="9" s="1"/>
  <c r="Q56" i="9" s="1"/>
  <c r="Q57" i="9" s="1"/>
  <c r="Q58" i="9" s="1"/>
  <c r="Q59" i="9" s="1"/>
  <c r="Q60" i="9" s="1"/>
  <c r="Q61" i="9" s="1"/>
  <c r="Q62" i="9" s="1"/>
  <c r="Q63" i="9" s="1"/>
  <c r="Q64" i="9" s="1"/>
  <c r="Q65" i="9" s="1"/>
  <c r="Q66" i="9" s="1"/>
  <c r="Q67" i="9" s="1"/>
  <c r="Q68" i="9" s="1"/>
  <c r="Q69" i="9" s="1"/>
  <c r="Q70" i="9" s="1"/>
  <c r="Q71" i="9" s="1"/>
  <c r="Q72" i="9" s="1"/>
  <c r="Q73" i="9" s="1"/>
  <c r="Q74" i="9" s="1"/>
  <c r="Q75" i="9" s="1"/>
  <c r="Q76" i="9" s="1"/>
  <c r="Q77" i="9" s="1"/>
  <c r="Q78" i="9" s="1"/>
  <c r="Q79" i="9" s="1"/>
  <c r="Q80" i="9" s="1"/>
  <c r="Q81" i="9" s="1"/>
  <c r="Q82" i="9" s="1"/>
  <c r="Q83" i="9" s="1"/>
  <c r="Q84" i="9" s="1"/>
  <c r="Q85" i="9" s="1"/>
  <c r="Q86" i="9" s="1"/>
  <c r="Q87" i="9" s="1"/>
  <c r="Q88" i="9" s="1"/>
  <c r="Q89" i="9" s="1"/>
  <c r="Q90" i="9" s="1"/>
  <c r="Q91" i="9" s="1"/>
  <c r="Q92" i="9" s="1"/>
  <c r="Q93" i="9" s="1"/>
  <c r="Q94" i="9" s="1"/>
  <c r="Q95" i="9" s="1"/>
  <c r="Q96" i="9" s="1"/>
  <c r="Q97" i="9" s="1"/>
  <c r="Q98" i="9" s="1"/>
  <c r="Q99" i="9" s="1"/>
  <c r="Q100" i="9" s="1"/>
  <c r="Q101" i="9" s="1"/>
  <c r="Q102" i="9" s="1"/>
  <c r="Q103" i="9" s="1"/>
  <c r="Q104" i="9" s="1"/>
  <c r="Q105" i="9" s="1"/>
  <c r="Q106" i="9" s="1"/>
  <c r="Q107" i="9" s="1"/>
  <c r="Q108" i="9" s="1"/>
  <c r="Q109" i="9" s="1"/>
  <c r="Q110" i="9" s="1"/>
  <c r="Q111" i="9" s="1"/>
  <c r="Q112" i="9" s="1"/>
  <c r="Q113" i="9" s="1"/>
  <c r="Q114" i="9" s="1"/>
  <c r="Q115" i="9" s="1"/>
  <c r="Q116" i="9" s="1"/>
  <c r="Q117" i="9" s="1"/>
  <c r="Q118" i="9" s="1"/>
  <c r="Q119" i="9" s="1"/>
  <c r="Q120" i="9" s="1"/>
  <c r="Q121" i="9" s="1"/>
  <c r="Q122" i="9" s="1"/>
  <c r="Q123" i="9" s="1"/>
  <c r="E24" i="9"/>
  <c r="D9" i="9"/>
  <c r="AA66" i="9"/>
  <c r="Z8" i="9"/>
  <c r="Z9" i="9" s="1"/>
  <c r="N14" i="9"/>
  <c r="O14" i="9" s="1"/>
  <c r="E53" i="9"/>
  <c r="D8" i="9"/>
  <c r="AA7" i="9"/>
  <c r="AA103" i="9" s="1"/>
  <c r="P7" i="9"/>
  <c r="AA6" i="9"/>
  <c r="W14" i="9" s="1"/>
  <c r="W15" i="9" s="1"/>
  <c r="W16" i="9" s="1"/>
  <c r="W17" i="9" s="1"/>
  <c r="W18" i="9" s="1"/>
  <c r="W19" i="9" s="1"/>
  <c r="W20" i="9" s="1"/>
  <c r="W21" i="9" s="1"/>
  <c r="W22" i="9" s="1"/>
  <c r="W23" i="9" s="1"/>
  <c r="W24" i="9" s="1"/>
  <c r="W25" i="9" s="1"/>
  <c r="W26" i="9" s="1"/>
  <c r="W27" i="9" s="1"/>
  <c r="W28" i="9" s="1"/>
  <c r="W29" i="9" s="1"/>
  <c r="W30" i="9" s="1"/>
  <c r="W31" i="9" s="1"/>
  <c r="W32" i="9" s="1"/>
  <c r="W33" i="9" s="1"/>
  <c r="W34" i="9" s="1"/>
  <c r="W35" i="9" s="1"/>
  <c r="W36" i="9" s="1"/>
  <c r="W37" i="9" s="1"/>
  <c r="W38" i="9" s="1"/>
  <c r="W39" i="9" s="1"/>
  <c r="W40" i="9" s="1"/>
  <c r="W41" i="9" s="1"/>
  <c r="W42" i="9" s="1"/>
  <c r="W43" i="9" s="1"/>
  <c r="W44" i="9" s="1"/>
  <c r="W45" i="9" s="1"/>
  <c r="W46" i="9" s="1"/>
  <c r="W47" i="9" s="1"/>
  <c r="W48" i="9" s="1"/>
  <c r="W49" i="9" s="1"/>
  <c r="W50" i="9" s="1"/>
  <c r="W51" i="9" s="1"/>
  <c r="W52" i="9" s="1"/>
  <c r="W53" i="9" s="1"/>
  <c r="W54" i="9" s="1"/>
  <c r="W55" i="9" s="1"/>
  <c r="W56" i="9" s="1"/>
  <c r="W57" i="9" s="1"/>
  <c r="W58" i="9" s="1"/>
  <c r="W59" i="9" s="1"/>
  <c r="W60" i="9" s="1"/>
  <c r="W61" i="9" s="1"/>
  <c r="W62" i="9" s="1"/>
  <c r="W63" i="9" s="1"/>
  <c r="W64" i="9" s="1"/>
  <c r="W65" i="9" s="1"/>
  <c r="W66" i="9" s="1"/>
  <c r="W67" i="9" s="1"/>
  <c r="W68" i="9" s="1"/>
  <c r="W69" i="9" s="1"/>
  <c r="W70" i="9" s="1"/>
  <c r="W71" i="9" s="1"/>
  <c r="W72" i="9" s="1"/>
  <c r="W73" i="9" s="1"/>
  <c r="W74" i="9" s="1"/>
  <c r="W75" i="9" s="1"/>
  <c r="W76" i="9" s="1"/>
  <c r="W77" i="9" s="1"/>
  <c r="W78" i="9" s="1"/>
  <c r="W79" i="9" s="1"/>
  <c r="W80" i="9" s="1"/>
  <c r="W81" i="9" s="1"/>
  <c r="W82" i="9" s="1"/>
  <c r="W83" i="9" s="1"/>
  <c r="W84" i="9" s="1"/>
  <c r="W85" i="9" s="1"/>
  <c r="W86" i="9" s="1"/>
  <c r="W87" i="9" s="1"/>
  <c r="W88" i="9" s="1"/>
  <c r="W89" i="9" s="1"/>
  <c r="W90" i="9" s="1"/>
  <c r="W91" i="9" s="1"/>
  <c r="W92" i="9" s="1"/>
  <c r="W93" i="9" s="1"/>
  <c r="W94" i="9" s="1"/>
  <c r="W95" i="9" s="1"/>
  <c r="W96" i="9" s="1"/>
  <c r="W97" i="9" s="1"/>
  <c r="W98" i="9" s="1"/>
  <c r="W99" i="9" s="1"/>
  <c r="W100" i="9" s="1"/>
  <c r="W101" i="9" s="1"/>
  <c r="W102" i="9" s="1"/>
  <c r="W103" i="9" s="1"/>
  <c r="W104" i="9" s="1"/>
  <c r="W105" i="9" s="1"/>
  <c r="W106" i="9" s="1"/>
  <c r="W107" i="9" s="1"/>
  <c r="W108" i="9" s="1"/>
  <c r="W109" i="9" s="1"/>
  <c r="W110" i="9" s="1"/>
  <c r="W111" i="9" s="1"/>
  <c r="W112" i="9" s="1"/>
  <c r="W113" i="9" s="1"/>
  <c r="W114" i="9" s="1"/>
  <c r="W115" i="9" s="1"/>
  <c r="W116" i="9" s="1"/>
  <c r="W117" i="9" s="1"/>
  <c r="W118" i="9" s="1"/>
  <c r="W119" i="9" s="1"/>
  <c r="W120" i="9" s="1"/>
  <c r="W121" i="9" s="1"/>
  <c r="W122" i="9" s="1"/>
  <c r="W123" i="9" s="1"/>
  <c r="P6" i="9"/>
  <c r="L14" i="9" s="1"/>
  <c r="L15" i="9" s="1"/>
  <c r="L16" i="9" s="1"/>
  <c r="L17" i="9" s="1"/>
  <c r="L18" i="9" s="1"/>
  <c r="L19" i="9" s="1"/>
  <c r="L20" i="9" s="1"/>
  <c r="L21" i="9" s="1"/>
  <c r="L22" i="9" s="1"/>
  <c r="L23" i="9" s="1"/>
  <c r="L24" i="9" s="1"/>
  <c r="L25" i="9" s="1"/>
  <c r="L26" i="9" s="1"/>
  <c r="L27" i="9" s="1"/>
  <c r="L28" i="9" s="1"/>
  <c r="L29" i="9" s="1"/>
  <c r="L30" i="9" s="1"/>
  <c r="L31" i="9" s="1"/>
  <c r="L32" i="9" s="1"/>
  <c r="L33" i="9" s="1"/>
  <c r="L34" i="9" s="1"/>
  <c r="L35" i="9" s="1"/>
  <c r="L36" i="9" s="1"/>
  <c r="L37" i="9" s="1"/>
  <c r="L38" i="9" s="1"/>
  <c r="L39" i="9" s="1"/>
  <c r="L40" i="9" s="1"/>
  <c r="L41" i="9" s="1"/>
  <c r="L42" i="9" s="1"/>
  <c r="L43" i="9" s="1"/>
  <c r="L44" i="9" s="1"/>
  <c r="L45" i="9" s="1"/>
  <c r="L46" i="9" s="1"/>
  <c r="L47" i="9" s="1"/>
  <c r="L48" i="9" s="1"/>
  <c r="L49" i="9" s="1"/>
  <c r="L50" i="9" s="1"/>
  <c r="L51" i="9" s="1"/>
  <c r="L52" i="9" s="1"/>
  <c r="L53" i="9" s="1"/>
  <c r="L54" i="9" s="1"/>
  <c r="L55" i="9" s="1"/>
  <c r="L56" i="9" s="1"/>
  <c r="L57" i="9" s="1"/>
  <c r="L58" i="9" s="1"/>
  <c r="L59" i="9" s="1"/>
  <c r="L60" i="9" s="1"/>
  <c r="L61" i="9" s="1"/>
  <c r="L62" i="9" s="1"/>
  <c r="L63" i="9" s="1"/>
  <c r="L64" i="9" s="1"/>
  <c r="L65" i="9" s="1"/>
  <c r="L66" i="9" s="1"/>
  <c r="L67" i="9" s="1"/>
  <c r="L68" i="9" s="1"/>
  <c r="L69" i="9" s="1"/>
  <c r="L70" i="9" s="1"/>
  <c r="L71" i="9" s="1"/>
  <c r="L72" i="9" s="1"/>
  <c r="L73" i="9" s="1"/>
  <c r="L74" i="9" s="1"/>
  <c r="L75" i="9" s="1"/>
  <c r="L76" i="9" s="1"/>
  <c r="L77" i="9" s="1"/>
  <c r="L78" i="9" s="1"/>
  <c r="L79" i="9" s="1"/>
  <c r="L80" i="9" s="1"/>
  <c r="L81" i="9" s="1"/>
  <c r="L82" i="9" s="1"/>
  <c r="L83" i="9" s="1"/>
  <c r="L84" i="9" s="1"/>
  <c r="L85" i="9" s="1"/>
  <c r="L86" i="9" s="1"/>
  <c r="L87" i="9" s="1"/>
  <c r="L88" i="9" s="1"/>
  <c r="L89" i="9" s="1"/>
  <c r="L90" i="9" s="1"/>
  <c r="L91" i="9" s="1"/>
  <c r="L92" i="9" s="1"/>
  <c r="L93" i="9" s="1"/>
  <c r="L94" i="9" s="1"/>
  <c r="L95" i="9" s="1"/>
  <c r="L96" i="9" s="1"/>
  <c r="L97" i="9" s="1"/>
  <c r="L98" i="9" s="1"/>
  <c r="L99" i="9" s="1"/>
  <c r="L100" i="9" s="1"/>
  <c r="L101" i="9" s="1"/>
  <c r="L102" i="9" s="1"/>
  <c r="L103" i="9" s="1"/>
  <c r="L104" i="9" s="1"/>
  <c r="L105" i="9" s="1"/>
  <c r="L106" i="9" s="1"/>
  <c r="L107" i="9" s="1"/>
  <c r="L108" i="9" s="1"/>
  <c r="L109" i="9" s="1"/>
  <c r="L110" i="9" s="1"/>
  <c r="L111" i="9" s="1"/>
  <c r="L112" i="9" s="1"/>
  <c r="L113" i="9" s="1"/>
  <c r="L114" i="9" s="1"/>
  <c r="L115" i="9" s="1"/>
  <c r="L116" i="9" s="1"/>
  <c r="L117" i="9" s="1"/>
  <c r="L118" i="9" s="1"/>
  <c r="L119" i="9" s="1"/>
  <c r="L120" i="9" s="1"/>
  <c r="L121" i="9" s="1"/>
  <c r="L122" i="9" s="1"/>
  <c r="L123" i="9" s="1"/>
  <c r="A17" i="7"/>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M8" i="7"/>
  <c r="D8" i="7"/>
  <c r="D9" i="7" s="1"/>
  <c r="AN55" i="12" l="1"/>
  <c r="AJ56" i="12" s="1"/>
  <c r="AK55" i="12"/>
  <c r="AC55" i="12"/>
  <c r="Y56" i="12" s="1"/>
  <c r="Z55" i="12"/>
  <c r="AN49" i="9"/>
  <c r="AJ50" i="9" s="1"/>
  <c r="AK49" i="9"/>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38" i="10"/>
  <c r="E37" i="10"/>
  <c r="E36" i="10"/>
  <c r="E35" i="10"/>
  <c r="E34" i="10"/>
  <c r="E33" i="10"/>
  <c r="E32" i="10"/>
  <c r="E31" i="10"/>
  <c r="E30" i="10"/>
  <c r="E29" i="10"/>
  <c r="E28" i="10"/>
  <c r="E27" i="10"/>
  <c r="E26" i="10"/>
  <c r="E25" i="10"/>
  <c r="E24" i="10"/>
  <c r="E23" i="10"/>
  <c r="E22" i="10"/>
  <c r="E21" i="10"/>
  <c r="E20" i="10"/>
  <c r="E19" i="10"/>
  <c r="E18" i="10"/>
  <c r="E40" i="10"/>
  <c r="E39" i="10"/>
  <c r="F14" i="10"/>
  <c r="E16" i="10"/>
  <c r="E15" i="10"/>
  <c r="E14" i="10"/>
  <c r="G14" i="10" s="1"/>
  <c r="C15" i="10" s="1"/>
  <c r="E17" i="10"/>
  <c r="P119" i="10"/>
  <c r="P21" i="10"/>
  <c r="P27" i="10"/>
  <c r="P33" i="10"/>
  <c r="P38" i="10"/>
  <c r="P108" i="10"/>
  <c r="P110" i="10"/>
  <c r="P117" i="10"/>
  <c r="P20" i="10"/>
  <c r="P26" i="10"/>
  <c r="P32" i="10"/>
  <c r="P40" i="10"/>
  <c r="P44" i="10"/>
  <c r="P48" i="10"/>
  <c r="P52" i="10"/>
  <c r="P56" i="10"/>
  <c r="P60" i="10"/>
  <c r="P64" i="10"/>
  <c r="P68" i="10"/>
  <c r="P72" i="10"/>
  <c r="P76" i="10"/>
  <c r="P80" i="10"/>
  <c r="P84" i="10"/>
  <c r="P88" i="10"/>
  <c r="P92" i="10"/>
  <c r="P96" i="10"/>
  <c r="P100" i="10"/>
  <c r="P104" i="10"/>
  <c r="P115" i="10"/>
  <c r="P42" i="10"/>
  <c r="P46" i="10"/>
  <c r="P50" i="10"/>
  <c r="P54" i="10"/>
  <c r="P58" i="10"/>
  <c r="P62" i="10"/>
  <c r="P66" i="10"/>
  <c r="P70" i="10"/>
  <c r="P74" i="10"/>
  <c r="P78" i="10"/>
  <c r="P82" i="10"/>
  <c r="P86" i="10"/>
  <c r="P90" i="10"/>
  <c r="P94" i="10"/>
  <c r="P98" i="10"/>
  <c r="P102" i="10"/>
  <c r="P106" i="10"/>
  <c r="P19" i="10"/>
  <c r="P25" i="10"/>
  <c r="P31" i="10"/>
  <c r="P37" i="10"/>
  <c r="P113" i="10"/>
  <c r="P120" i="10"/>
  <c r="P122" i="10"/>
  <c r="P111" i="10"/>
  <c r="P18" i="10"/>
  <c r="P24" i="10"/>
  <c r="P30" i="10"/>
  <c r="P36" i="10"/>
  <c r="P39" i="10"/>
  <c r="P109" i="10"/>
  <c r="P116" i="10"/>
  <c r="P118" i="10"/>
  <c r="P17" i="10"/>
  <c r="P23" i="10"/>
  <c r="P29" i="10"/>
  <c r="P35" i="10"/>
  <c r="P41" i="10"/>
  <c r="P43" i="10"/>
  <c r="P45" i="10"/>
  <c r="P47" i="10"/>
  <c r="P49" i="10"/>
  <c r="P51" i="10"/>
  <c r="P53" i="10"/>
  <c r="P55" i="10"/>
  <c r="P57" i="10"/>
  <c r="P59" i="10"/>
  <c r="P61" i="10"/>
  <c r="P63" i="10"/>
  <c r="P65" i="10"/>
  <c r="P67" i="10"/>
  <c r="P69" i="10"/>
  <c r="P71" i="10"/>
  <c r="P73" i="10"/>
  <c r="P75" i="10"/>
  <c r="P77" i="10"/>
  <c r="P79" i="10"/>
  <c r="P81" i="10"/>
  <c r="P83" i="10"/>
  <c r="P85" i="10"/>
  <c r="P87" i="10"/>
  <c r="P89" i="10"/>
  <c r="P91" i="10"/>
  <c r="P93" i="10"/>
  <c r="P95" i="10"/>
  <c r="P97" i="10"/>
  <c r="P99" i="10"/>
  <c r="P101" i="10"/>
  <c r="P103" i="10"/>
  <c r="P105" i="10"/>
  <c r="P107" i="10"/>
  <c r="P123" i="10"/>
  <c r="P14" i="10"/>
  <c r="R14" i="10" s="1"/>
  <c r="N15" i="10" s="1"/>
  <c r="P15" i="10"/>
  <c r="P16" i="10"/>
  <c r="Q14" i="10"/>
  <c r="Q15" i="10" s="1"/>
  <c r="Q16" i="10" s="1"/>
  <c r="Q17" i="10" s="1"/>
  <c r="Q18" i="10" s="1"/>
  <c r="Q19" i="10" s="1"/>
  <c r="Q20" i="10" s="1"/>
  <c r="Q21" i="10" s="1"/>
  <c r="Q22" i="10" s="1"/>
  <c r="Q23" i="10" s="1"/>
  <c r="Q24" i="10" s="1"/>
  <c r="Q25" i="10" s="1"/>
  <c r="Q26" i="10" s="1"/>
  <c r="Q27" i="10" s="1"/>
  <c r="Q28" i="10" s="1"/>
  <c r="Q29" i="10" s="1"/>
  <c r="Q30" i="10" s="1"/>
  <c r="Q31" i="10" s="1"/>
  <c r="Q32" i="10" s="1"/>
  <c r="Q33" i="10" s="1"/>
  <c r="Q34" i="10" s="1"/>
  <c r="Q35" i="10" s="1"/>
  <c r="Q36" i="10" s="1"/>
  <c r="Q37" i="10" s="1"/>
  <c r="Q38" i="10" s="1"/>
  <c r="Q39" i="10" s="1"/>
  <c r="Q40" i="10" s="1"/>
  <c r="Q41" i="10" s="1"/>
  <c r="Q42" i="10" s="1"/>
  <c r="Q43" i="10" s="1"/>
  <c r="Q44" i="10" s="1"/>
  <c r="Q45" i="10" s="1"/>
  <c r="Q46" i="10" s="1"/>
  <c r="Q47" i="10" s="1"/>
  <c r="Q48" i="10" s="1"/>
  <c r="Q49" i="10" s="1"/>
  <c r="Q50" i="10" s="1"/>
  <c r="Q51" i="10" s="1"/>
  <c r="Q52" i="10" s="1"/>
  <c r="Q53" i="10" s="1"/>
  <c r="Q54" i="10" s="1"/>
  <c r="Q55" i="10" s="1"/>
  <c r="Q56" i="10" s="1"/>
  <c r="Q57" i="10" s="1"/>
  <c r="Q58" i="10" s="1"/>
  <c r="Q59" i="10" s="1"/>
  <c r="Q60" i="10" s="1"/>
  <c r="Q61" i="10" s="1"/>
  <c r="Q62" i="10" s="1"/>
  <c r="Q63" i="10" s="1"/>
  <c r="Q64" i="10" s="1"/>
  <c r="Q65" i="10" s="1"/>
  <c r="Q66" i="10" s="1"/>
  <c r="Q67" i="10" s="1"/>
  <c r="Q68" i="10" s="1"/>
  <c r="Q69" i="10" s="1"/>
  <c r="Q70" i="10" s="1"/>
  <c r="Q71" i="10" s="1"/>
  <c r="Q72" i="10" s="1"/>
  <c r="Q73" i="10" s="1"/>
  <c r="Q74" i="10" s="1"/>
  <c r="Q75" i="10" s="1"/>
  <c r="Q76" i="10" s="1"/>
  <c r="Q77" i="10" s="1"/>
  <c r="Q78" i="10" s="1"/>
  <c r="Q79" i="10" s="1"/>
  <c r="Q80" i="10" s="1"/>
  <c r="Q81" i="10" s="1"/>
  <c r="Q82" i="10" s="1"/>
  <c r="Q83" i="10" s="1"/>
  <c r="Q84" i="10" s="1"/>
  <c r="Q85" i="10" s="1"/>
  <c r="Q86" i="10" s="1"/>
  <c r="Q87" i="10" s="1"/>
  <c r="Q88" i="10" s="1"/>
  <c r="Q89" i="10" s="1"/>
  <c r="Q90" i="10" s="1"/>
  <c r="Q91" i="10" s="1"/>
  <c r="Q92" i="10" s="1"/>
  <c r="Q93" i="10" s="1"/>
  <c r="Q94" i="10" s="1"/>
  <c r="Q95" i="10" s="1"/>
  <c r="Q96" i="10" s="1"/>
  <c r="Q97" i="10" s="1"/>
  <c r="Q98" i="10" s="1"/>
  <c r="Q99" i="10" s="1"/>
  <c r="Q100" i="10" s="1"/>
  <c r="Q101" i="10" s="1"/>
  <c r="Q102" i="10" s="1"/>
  <c r="Q103" i="10" s="1"/>
  <c r="Q104" i="10" s="1"/>
  <c r="Q105" i="10" s="1"/>
  <c r="Q106" i="10" s="1"/>
  <c r="Q107" i="10" s="1"/>
  <c r="Q108" i="10" s="1"/>
  <c r="Q109" i="10" s="1"/>
  <c r="Q110" i="10" s="1"/>
  <c r="Q111" i="10" s="1"/>
  <c r="Q112" i="10" s="1"/>
  <c r="Q113" i="10" s="1"/>
  <c r="Q114" i="10" s="1"/>
  <c r="Q115" i="10" s="1"/>
  <c r="Q116" i="10" s="1"/>
  <c r="Q117" i="10" s="1"/>
  <c r="Q118" i="10" s="1"/>
  <c r="Q119" i="10" s="1"/>
  <c r="Q120" i="10" s="1"/>
  <c r="Q121" i="10" s="1"/>
  <c r="Q122" i="10" s="1"/>
  <c r="Q123" i="10" s="1"/>
  <c r="P22" i="10"/>
  <c r="P28" i="10"/>
  <c r="P34" i="10"/>
  <c r="P112" i="10"/>
  <c r="P114" i="10"/>
  <c r="R14" i="9"/>
  <c r="N15" i="9" s="1"/>
  <c r="O15" i="9" s="1"/>
  <c r="E23" i="9"/>
  <c r="E106" i="9"/>
  <c r="E15" i="9"/>
  <c r="E69" i="9"/>
  <c r="E19" i="9"/>
  <c r="E22" i="9"/>
  <c r="E83" i="9"/>
  <c r="E75" i="9"/>
  <c r="E120" i="9"/>
  <c r="E96" i="9"/>
  <c r="E64" i="9"/>
  <c r="E41" i="9"/>
  <c r="F14" i="9"/>
  <c r="E61" i="9"/>
  <c r="E112" i="9"/>
  <c r="E55" i="9"/>
  <c r="E45" i="9"/>
  <c r="E114" i="9"/>
  <c r="E77" i="9"/>
  <c r="E56" i="9"/>
  <c r="E21" i="9"/>
  <c r="E16" i="9"/>
  <c r="E14" i="9"/>
  <c r="E17" i="9"/>
  <c r="E122" i="9"/>
  <c r="E98" i="9"/>
  <c r="E81" i="9"/>
  <c r="E36" i="9"/>
  <c r="E34" i="9"/>
  <c r="E32" i="9"/>
  <c r="E30" i="9"/>
  <c r="E28" i="9"/>
  <c r="E26" i="9"/>
  <c r="E25" i="9"/>
  <c r="E20" i="9"/>
  <c r="AA41" i="9"/>
  <c r="E57" i="9"/>
  <c r="E65" i="9"/>
  <c r="E70" i="9"/>
  <c r="E89" i="9"/>
  <c r="AA100" i="9"/>
  <c r="P116" i="9"/>
  <c r="P108" i="9"/>
  <c r="P100" i="9"/>
  <c r="P92" i="9"/>
  <c r="P87" i="9"/>
  <c r="P83" i="9"/>
  <c r="P79" i="9"/>
  <c r="P75" i="9"/>
  <c r="P71" i="9"/>
  <c r="P67" i="9"/>
  <c r="P123" i="9"/>
  <c r="P115" i="9"/>
  <c r="P107" i="9"/>
  <c r="P99" i="9"/>
  <c r="P91" i="9"/>
  <c r="P121" i="9"/>
  <c r="P113" i="9"/>
  <c r="P105" i="9"/>
  <c r="P97" i="9"/>
  <c r="P86" i="9"/>
  <c r="P74" i="9"/>
  <c r="P65" i="9"/>
  <c r="P64" i="9"/>
  <c r="P57" i="9"/>
  <c r="P80" i="9"/>
  <c r="P68" i="9"/>
  <c r="P120" i="9"/>
  <c r="P112" i="9"/>
  <c r="P104" i="9"/>
  <c r="P96" i="9"/>
  <c r="P81" i="9"/>
  <c r="P69" i="9"/>
  <c r="P53" i="9"/>
  <c r="P51" i="9"/>
  <c r="P49" i="9"/>
  <c r="P47" i="9"/>
  <c r="P45" i="9"/>
  <c r="P43" i="9"/>
  <c r="P41" i="9"/>
  <c r="P39" i="9"/>
  <c r="P37" i="9"/>
  <c r="P82" i="9"/>
  <c r="P70" i="9"/>
  <c r="P55" i="9"/>
  <c r="P78" i="9"/>
  <c r="P63" i="9"/>
  <c r="P76" i="9"/>
  <c r="P59" i="9"/>
  <c r="P85" i="9"/>
  <c r="P60" i="9"/>
  <c r="P122" i="9"/>
  <c r="P114" i="9"/>
  <c r="P106" i="9"/>
  <c r="P98" i="9"/>
  <c r="P90" i="9"/>
  <c r="P56" i="9"/>
  <c r="P48" i="9"/>
  <c r="P44" i="9"/>
  <c r="P40" i="9"/>
  <c r="P19" i="9"/>
  <c r="P22" i="9"/>
  <c r="P23" i="9"/>
  <c r="AA55" i="9"/>
  <c r="AA67" i="9"/>
  <c r="AA75" i="9"/>
  <c r="P95" i="9"/>
  <c r="P119" i="9"/>
  <c r="AA121" i="9"/>
  <c r="AA113" i="9"/>
  <c r="AA105" i="9"/>
  <c r="AA97" i="9"/>
  <c r="AA120" i="9"/>
  <c r="AA112" i="9"/>
  <c r="AA104" i="9"/>
  <c r="AA96" i="9"/>
  <c r="AA89" i="9"/>
  <c r="AA85" i="9"/>
  <c r="AA81" i="9"/>
  <c r="AA77" i="9"/>
  <c r="AA73" i="9"/>
  <c r="AA69" i="9"/>
  <c r="AA118" i="9"/>
  <c r="AA110" i="9"/>
  <c r="AA102" i="9"/>
  <c r="AA94" i="9"/>
  <c r="AA88" i="9"/>
  <c r="AA84" i="9"/>
  <c r="AA80" i="9"/>
  <c r="AA76" i="9"/>
  <c r="AA72" i="9"/>
  <c r="AA68" i="9"/>
  <c r="AA62" i="9"/>
  <c r="AA61" i="9"/>
  <c r="AA117" i="9"/>
  <c r="AA109" i="9"/>
  <c r="AA101" i="9"/>
  <c r="AA93" i="9"/>
  <c r="AA82" i="9"/>
  <c r="AA70" i="9"/>
  <c r="AA54" i="9"/>
  <c r="AA52" i="9"/>
  <c r="AA50" i="9"/>
  <c r="AA48" i="9"/>
  <c r="AA46" i="9"/>
  <c r="AA44" i="9"/>
  <c r="AA42" i="9"/>
  <c r="AA40" i="9"/>
  <c r="AA38" i="9"/>
  <c r="AA36" i="9"/>
  <c r="AA83" i="9"/>
  <c r="AA60" i="9"/>
  <c r="AA53" i="9"/>
  <c r="AA64" i="9"/>
  <c r="AA56" i="9"/>
  <c r="AA122" i="9"/>
  <c r="AA114" i="9"/>
  <c r="AA106" i="9"/>
  <c r="AA98" i="9"/>
  <c r="AA90" i="9"/>
  <c r="AA74" i="9"/>
  <c r="AA65" i="9"/>
  <c r="AA57" i="9"/>
  <c r="AA47" i="9"/>
  <c r="AA43" i="9"/>
  <c r="AA39" i="9"/>
  <c r="AA18" i="9"/>
  <c r="E37" i="9"/>
  <c r="P38" i="9"/>
  <c r="E49" i="9"/>
  <c r="P50" i="9"/>
  <c r="P61" i="9"/>
  <c r="P73" i="9"/>
  <c r="AA78" i="9"/>
  <c r="AA86" i="9"/>
  <c r="P89" i="9"/>
  <c r="P101" i="9"/>
  <c r="E104" i="9"/>
  <c r="C14" i="9"/>
  <c r="Y14" i="9"/>
  <c r="E18" i="9"/>
  <c r="AA21" i="9"/>
  <c r="E27" i="9"/>
  <c r="E29" i="9"/>
  <c r="E31" i="9"/>
  <c r="E33" i="9"/>
  <c r="E35" i="9"/>
  <c r="AA63" i="9"/>
  <c r="P84" i="9"/>
  <c r="AA107" i="9"/>
  <c r="P110" i="9"/>
  <c r="E119" i="9"/>
  <c r="E111" i="9"/>
  <c r="E103" i="9"/>
  <c r="E95" i="9"/>
  <c r="E118" i="9"/>
  <c r="E110" i="9"/>
  <c r="E102" i="9"/>
  <c r="E94" i="9"/>
  <c r="E88" i="9"/>
  <c r="E84" i="9"/>
  <c r="E80" i="9"/>
  <c r="E76" i="9"/>
  <c r="E72" i="9"/>
  <c r="E68" i="9"/>
  <c r="E116" i="9"/>
  <c r="E108" i="9"/>
  <c r="E100" i="9"/>
  <c r="E92" i="9"/>
  <c r="E90" i="9"/>
  <c r="E78" i="9"/>
  <c r="E60" i="9"/>
  <c r="E59" i="9"/>
  <c r="E79" i="9"/>
  <c r="E67" i="9"/>
  <c r="E123" i="9"/>
  <c r="E115" i="9"/>
  <c r="E107" i="9"/>
  <c r="E99" i="9"/>
  <c r="E91" i="9"/>
  <c r="E54" i="9"/>
  <c r="E52" i="9"/>
  <c r="E50" i="9"/>
  <c r="E48" i="9"/>
  <c r="E46" i="9"/>
  <c r="E44" i="9"/>
  <c r="E42" i="9"/>
  <c r="E40" i="9"/>
  <c r="E38" i="9"/>
  <c r="E86" i="9"/>
  <c r="E74" i="9"/>
  <c r="E117" i="9"/>
  <c r="E109" i="9"/>
  <c r="E101" i="9"/>
  <c r="E93" i="9"/>
  <c r="E82" i="9"/>
  <c r="E73" i="9"/>
  <c r="E66" i="9"/>
  <c r="E58" i="9"/>
  <c r="E51" i="9"/>
  <c r="E47" i="9"/>
  <c r="E43" i="9"/>
  <c r="E39" i="9"/>
  <c r="E121" i="9"/>
  <c r="E113" i="9"/>
  <c r="E105" i="9"/>
  <c r="E97" i="9"/>
  <c r="E87" i="9"/>
  <c r="E71" i="9"/>
  <c r="E62" i="9"/>
  <c r="E63" i="9"/>
  <c r="E85" i="9"/>
  <c r="P17" i="9"/>
  <c r="AA22" i="9"/>
  <c r="P24" i="9"/>
  <c r="P25" i="9"/>
  <c r="AA45" i="9"/>
  <c r="AA51" i="9"/>
  <c r="P54" i="9"/>
  <c r="AA59" i="9"/>
  <c r="AA92" i="9"/>
  <c r="AA95" i="9"/>
  <c r="AA116" i="9"/>
  <c r="AA119" i="9"/>
  <c r="O8" i="9"/>
  <c r="O9" i="9" s="1"/>
  <c r="AA14" i="9"/>
  <c r="P15" i="9"/>
  <c r="AA16" i="9"/>
  <c r="P27" i="9"/>
  <c r="P29" i="9"/>
  <c r="P31" i="9"/>
  <c r="P33" i="9"/>
  <c r="P35" i="9"/>
  <c r="AA87" i="9"/>
  <c r="P111" i="9"/>
  <c r="AB14" i="9"/>
  <c r="AB15" i="9" s="1"/>
  <c r="AB16" i="9" s="1"/>
  <c r="AB17" i="9" s="1"/>
  <c r="AB18" i="9" s="1"/>
  <c r="AB19" i="9" s="1"/>
  <c r="AB20" i="9" s="1"/>
  <c r="AB21" i="9" s="1"/>
  <c r="AB22" i="9" s="1"/>
  <c r="AB23" i="9" s="1"/>
  <c r="AB24" i="9" s="1"/>
  <c r="AB25" i="9" s="1"/>
  <c r="AB26" i="9" s="1"/>
  <c r="AB27" i="9" s="1"/>
  <c r="AB28" i="9" s="1"/>
  <c r="AB29" i="9" s="1"/>
  <c r="AB30" i="9" s="1"/>
  <c r="AB31" i="9" s="1"/>
  <c r="AB32" i="9" s="1"/>
  <c r="AB33" i="9" s="1"/>
  <c r="AB34" i="9" s="1"/>
  <c r="AB35" i="9" s="1"/>
  <c r="AB36" i="9" s="1"/>
  <c r="AB37" i="9" s="1"/>
  <c r="AB38" i="9" s="1"/>
  <c r="AB39" i="9" s="1"/>
  <c r="AB40" i="9" s="1"/>
  <c r="AB41" i="9" s="1"/>
  <c r="AB42" i="9" s="1"/>
  <c r="AB43" i="9" s="1"/>
  <c r="AB44" i="9" s="1"/>
  <c r="AB45" i="9" s="1"/>
  <c r="AB46" i="9" s="1"/>
  <c r="AB47" i="9" s="1"/>
  <c r="AB48" i="9" s="1"/>
  <c r="AB49" i="9" s="1"/>
  <c r="AB50" i="9" s="1"/>
  <c r="AB51" i="9" s="1"/>
  <c r="AB52" i="9" s="1"/>
  <c r="AB53" i="9" s="1"/>
  <c r="AB54" i="9" s="1"/>
  <c r="AB55" i="9" s="1"/>
  <c r="AB56" i="9" s="1"/>
  <c r="AB57" i="9" s="1"/>
  <c r="AB58" i="9" s="1"/>
  <c r="AB59" i="9" s="1"/>
  <c r="AB60" i="9" s="1"/>
  <c r="AB61" i="9" s="1"/>
  <c r="AB62" i="9" s="1"/>
  <c r="AB63" i="9" s="1"/>
  <c r="AB64" i="9" s="1"/>
  <c r="AB65" i="9" s="1"/>
  <c r="AB66" i="9" s="1"/>
  <c r="AB67" i="9" s="1"/>
  <c r="AB68" i="9" s="1"/>
  <c r="AB69" i="9" s="1"/>
  <c r="AB70" i="9" s="1"/>
  <c r="AB71" i="9" s="1"/>
  <c r="AB72" i="9" s="1"/>
  <c r="AB73" i="9" s="1"/>
  <c r="AB74" i="9" s="1"/>
  <c r="AB75" i="9" s="1"/>
  <c r="AB76" i="9" s="1"/>
  <c r="AB77" i="9" s="1"/>
  <c r="AB78" i="9" s="1"/>
  <c r="AB79" i="9" s="1"/>
  <c r="AB80" i="9" s="1"/>
  <c r="AB81" i="9" s="1"/>
  <c r="AB82" i="9" s="1"/>
  <c r="AB83" i="9" s="1"/>
  <c r="AB84" i="9" s="1"/>
  <c r="AB85" i="9" s="1"/>
  <c r="AB86" i="9" s="1"/>
  <c r="AB87" i="9" s="1"/>
  <c r="AB88" i="9" s="1"/>
  <c r="AB89" i="9" s="1"/>
  <c r="AB90" i="9" s="1"/>
  <c r="AB91" i="9" s="1"/>
  <c r="AB92" i="9" s="1"/>
  <c r="AB93" i="9" s="1"/>
  <c r="AB94" i="9" s="1"/>
  <c r="AB95" i="9" s="1"/>
  <c r="AB96" i="9" s="1"/>
  <c r="AB97" i="9" s="1"/>
  <c r="AB98" i="9" s="1"/>
  <c r="AB99" i="9" s="1"/>
  <c r="AB100" i="9" s="1"/>
  <c r="AB101" i="9" s="1"/>
  <c r="AB102" i="9" s="1"/>
  <c r="AB103" i="9" s="1"/>
  <c r="AB104" i="9" s="1"/>
  <c r="AB105" i="9" s="1"/>
  <c r="AB106" i="9" s="1"/>
  <c r="AB107" i="9" s="1"/>
  <c r="AB108" i="9" s="1"/>
  <c r="AB109" i="9" s="1"/>
  <c r="AB110" i="9" s="1"/>
  <c r="AB111" i="9" s="1"/>
  <c r="AB112" i="9" s="1"/>
  <c r="AB113" i="9" s="1"/>
  <c r="AB114" i="9" s="1"/>
  <c r="AB115" i="9" s="1"/>
  <c r="AB116" i="9" s="1"/>
  <c r="AB117" i="9" s="1"/>
  <c r="AB118" i="9" s="1"/>
  <c r="AB119" i="9" s="1"/>
  <c r="AB120" i="9" s="1"/>
  <c r="AB121" i="9" s="1"/>
  <c r="AB122" i="9" s="1"/>
  <c r="AB123" i="9" s="1"/>
  <c r="P20" i="9"/>
  <c r="P42" i="9"/>
  <c r="P93" i="9"/>
  <c r="P117" i="9"/>
  <c r="AA19" i="9"/>
  <c r="AA23" i="9"/>
  <c r="AA24" i="9"/>
  <c r="P26" i="9"/>
  <c r="P28" i="9"/>
  <c r="P30" i="9"/>
  <c r="P32" i="9"/>
  <c r="P34" i="9"/>
  <c r="P36" i="9"/>
  <c r="P58" i="9"/>
  <c r="P66" i="9"/>
  <c r="AA99" i="9"/>
  <c r="P102" i="9"/>
  <c r="AA123" i="9"/>
  <c r="AA37" i="9"/>
  <c r="AA49" i="9"/>
  <c r="P62" i="9"/>
  <c r="AA71" i="9"/>
  <c r="AA79" i="9"/>
  <c r="AA108" i="9"/>
  <c r="AA111" i="9"/>
  <c r="P18" i="9"/>
  <c r="P21" i="9"/>
  <c r="AA26" i="9"/>
  <c r="AA28" i="9"/>
  <c r="AA30" i="9"/>
  <c r="AA32" i="9"/>
  <c r="AA34" i="9"/>
  <c r="P103" i="9"/>
  <c r="M4" i="7"/>
  <c r="E10" i="7" s="1"/>
  <c r="E11" i="7" s="1"/>
  <c r="M5" i="7"/>
  <c r="M6" i="7"/>
  <c r="M7" i="7"/>
  <c r="AC56" i="12" l="1"/>
  <c r="Y57" i="12" s="1"/>
  <c r="Z56" i="12"/>
  <c r="AK56" i="12"/>
  <c r="AN56" i="12"/>
  <c r="AJ57" i="12" s="1"/>
  <c r="AN50" i="9"/>
  <c r="AJ51" i="9" s="1"/>
  <c r="AK50" i="9"/>
  <c r="F15" i="9"/>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F109" i="9" s="1"/>
  <c r="F110" i="9" s="1"/>
  <c r="F111" i="9" s="1"/>
  <c r="F112" i="9" s="1"/>
  <c r="F113" i="9" s="1"/>
  <c r="F114" i="9" s="1"/>
  <c r="F115" i="9" s="1"/>
  <c r="F116" i="9" s="1"/>
  <c r="F117" i="9" s="1"/>
  <c r="F118" i="9" s="1"/>
  <c r="F119" i="9" s="1"/>
  <c r="F120" i="9" s="1"/>
  <c r="F121" i="9" s="1"/>
  <c r="F122" i="9" s="1"/>
  <c r="F123" i="9" s="1"/>
  <c r="F15" i="10"/>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F49" i="10" s="1"/>
  <c r="F50" i="10" s="1"/>
  <c r="F51" i="10" s="1"/>
  <c r="F52" i="10" s="1"/>
  <c r="F53" i="10" s="1"/>
  <c r="F54" i="10" s="1"/>
  <c r="F55" i="10" s="1"/>
  <c r="F56" i="10" s="1"/>
  <c r="F57" i="10" s="1"/>
  <c r="F58" i="10" s="1"/>
  <c r="F59" i="10" s="1"/>
  <c r="F60" i="10" s="1"/>
  <c r="F61" i="10" s="1"/>
  <c r="F62" i="10" s="1"/>
  <c r="F63" i="10" s="1"/>
  <c r="F64" i="10" s="1"/>
  <c r="F65" i="10" s="1"/>
  <c r="F66" i="10" s="1"/>
  <c r="F67" i="10" s="1"/>
  <c r="F68" i="10" s="1"/>
  <c r="F69" i="10" s="1"/>
  <c r="F70" i="10" s="1"/>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F94" i="10" s="1"/>
  <c r="F95" i="10" s="1"/>
  <c r="F96" i="10" s="1"/>
  <c r="F97" i="10" s="1"/>
  <c r="F98" i="10" s="1"/>
  <c r="F99" i="10" s="1"/>
  <c r="F100" i="10" s="1"/>
  <c r="F101" i="10" s="1"/>
  <c r="F102" i="10" s="1"/>
  <c r="F103" i="10" s="1"/>
  <c r="F104" i="10" s="1"/>
  <c r="F105" i="10" s="1"/>
  <c r="F106" i="10" s="1"/>
  <c r="F107" i="10" s="1"/>
  <c r="F108" i="10" s="1"/>
  <c r="F109" i="10" s="1"/>
  <c r="F110" i="10" s="1"/>
  <c r="F111" i="10" s="1"/>
  <c r="F112" i="10" s="1"/>
  <c r="F113" i="10" s="1"/>
  <c r="F114" i="10" s="1"/>
  <c r="F115" i="10" s="1"/>
  <c r="F116" i="10" s="1"/>
  <c r="F117" i="10" s="1"/>
  <c r="F118" i="10" s="1"/>
  <c r="F119" i="10" s="1"/>
  <c r="F120" i="10" s="1"/>
  <c r="F121" i="10" s="1"/>
  <c r="F122" i="10" s="1"/>
  <c r="F123" i="10" s="1"/>
  <c r="E12" i="7"/>
  <c r="F17" i="7" s="1"/>
  <c r="F36" i="1" s="1"/>
  <c r="O15" i="10"/>
  <c r="R15" i="10"/>
  <c r="N16" i="10" s="1"/>
  <c r="G15" i="10"/>
  <c r="C16" i="10" s="1"/>
  <c r="D15" i="10"/>
  <c r="R15" i="9"/>
  <c r="N16" i="9" s="1"/>
  <c r="O16" i="9" s="1"/>
  <c r="AC14" i="9"/>
  <c r="Y15" i="9" s="1"/>
  <c r="Z14" i="9"/>
  <c r="G14" i="9"/>
  <c r="C15" i="9" s="1"/>
  <c r="D14" i="9"/>
  <c r="C17" i="7"/>
  <c r="AK57" i="12" l="1"/>
  <c r="AN57" i="12"/>
  <c r="AJ58" i="12" s="1"/>
  <c r="AC57" i="12"/>
  <c r="Y58" i="12" s="1"/>
  <c r="Z57" i="12"/>
  <c r="F37" i="1"/>
  <c r="D17" i="7"/>
  <c r="E17" i="7"/>
  <c r="G17" i="7" s="1"/>
  <c r="C18" i="7" s="1"/>
  <c r="AN51" i="9"/>
  <c r="AJ52" i="9" s="1"/>
  <c r="AK51" i="9"/>
  <c r="R16" i="9"/>
  <c r="N17" i="9" s="1"/>
  <c r="R17" i="9" s="1"/>
  <c r="N18" i="9" s="1"/>
  <c r="G16" i="10"/>
  <c r="C17" i="10" s="1"/>
  <c r="D16" i="10"/>
  <c r="O16" i="10"/>
  <c r="R16" i="10"/>
  <c r="N17" i="10" s="1"/>
  <c r="G15" i="9"/>
  <c r="C16" i="9" s="1"/>
  <c r="D15" i="9"/>
  <c r="AC15" i="9"/>
  <c r="Y16" i="9" s="1"/>
  <c r="Z15" i="9"/>
  <c r="O17" i="9"/>
  <c r="F18" i="7"/>
  <c r="F19" i="7" s="1"/>
  <c r="G38" i="1" l="1"/>
  <c r="H38" i="1"/>
  <c r="H40" i="1" s="1"/>
  <c r="AC58" i="12"/>
  <c r="Y59" i="12" s="1"/>
  <c r="Z58" i="12"/>
  <c r="AN58" i="12"/>
  <c r="AJ59" i="12" s="1"/>
  <c r="AK58" i="12"/>
  <c r="AN52" i="9"/>
  <c r="AJ53" i="9" s="1"/>
  <c r="AK52" i="9"/>
  <c r="R17" i="10"/>
  <c r="N18" i="10" s="1"/>
  <c r="O17" i="10"/>
  <c r="G17" i="10"/>
  <c r="C18" i="10" s="1"/>
  <c r="D17" i="10"/>
  <c r="AC16" i="9"/>
  <c r="Y17" i="9" s="1"/>
  <c r="Z16" i="9"/>
  <c r="O18" i="9"/>
  <c r="R18" i="9"/>
  <c r="N19" i="9" s="1"/>
  <c r="G16" i="9"/>
  <c r="C17" i="9" s="1"/>
  <c r="D16" i="9"/>
  <c r="F20" i="7"/>
  <c r="D18" i="7"/>
  <c r="E18" i="7" s="1"/>
  <c r="G18" i="7" s="1"/>
  <c r="C19" i="7" s="1"/>
  <c r="AN59" i="12" l="1"/>
  <c r="AJ60" i="12" s="1"/>
  <c r="AK59" i="12"/>
  <c r="Z59" i="12"/>
  <c r="AC59" i="12"/>
  <c r="Y60" i="12" s="1"/>
  <c r="AN53" i="9"/>
  <c r="AJ54" i="9" s="1"/>
  <c r="AK53" i="9"/>
  <c r="R18" i="10"/>
  <c r="N19" i="10" s="1"/>
  <c r="O18" i="10"/>
  <c r="G18" i="10"/>
  <c r="C19" i="10" s="1"/>
  <c r="D18" i="10"/>
  <c r="G17" i="9"/>
  <c r="C18" i="9" s="1"/>
  <c r="D17" i="9"/>
  <c r="R19" i="9"/>
  <c r="N20" i="9" s="1"/>
  <c r="O19" i="9"/>
  <c r="Z17" i="9"/>
  <c r="AC17" i="9"/>
  <c r="Y18" i="9" s="1"/>
  <c r="D19" i="7"/>
  <c r="E19" i="7" s="1"/>
  <c r="G19" i="7" s="1"/>
  <c r="C20" i="7" s="1"/>
  <c r="F21" i="7"/>
  <c r="AC60" i="12" l="1"/>
  <c r="Y61" i="12" s="1"/>
  <c r="Z60" i="12"/>
  <c r="AN60" i="12"/>
  <c r="AJ61" i="12" s="1"/>
  <c r="AK60" i="12"/>
  <c r="AN54" i="9"/>
  <c r="AJ55" i="9" s="1"/>
  <c r="AK54" i="9"/>
  <c r="R19" i="10"/>
  <c r="N20" i="10" s="1"/>
  <c r="O19" i="10"/>
  <c r="D19" i="10"/>
  <c r="G19" i="10"/>
  <c r="C20" i="10" s="1"/>
  <c r="G18" i="9"/>
  <c r="C19" i="9" s="1"/>
  <c r="D18" i="9"/>
  <c r="AC18" i="9"/>
  <c r="Y19" i="9" s="1"/>
  <c r="Z18" i="9"/>
  <c r="R20" i="9"/>
  <c r="N21" i="9" s="1"/>
  <c r="O20" i="9"/>
  <c r="D20" i="7"/>
  <c r="E20" i="7" s="1"/>
  <c r="G20" i="7" s="1"/>
  <c r="C21" i="7" s="1"/>
  <c r="F22" i="7"/>
  <c r="AK61" i="12" l="1"/>
  <c r="AN61" i="12"/>
  <c r="AJ62" i="12" s="1"/>
  <c r="Z61" i="12"/>
  <c r="AC61" i="12"/>
  <c r="Y62" i="12" s="1"/>
  <c r="AN55" i="9"/>
  <c r="AJ56" i="9" s="1"/>
  <c r="AK55" i="9"/>
  <c r="G20" i="10"/>
  <c r="C21" i="10" s="1"/>
  <c r="D20" i="10"/>
  <c r="R20" i="10"/>
  <c r="N21" i="10" s="1"/>
  <c r="O20" i="10"/>
  <c r="O21" i="9"/>
  <c r="R21" i="9"/>
  <c r="N22" i="9" s="1"/>
  <c r="AC19" i="9"/>
  <c r="Y20" i="9" s="1"/>
  <c r="Z19" i="9"/>
  <c r="G19" i="9"/>
  <c r="C20" i="9" s="1"/>
  <c r="D19" i="9"/>
  <c r="D21" i="7"/>
  <c r="E21" i="7" s="1"/>
  <c r="G21" i="7" s="1"/>
  <c r="C22" i="7" s="1"/>
  <c r="F23" i="7"/>
  <c r="AK62" i="12" l="1"/>
  <c r="AN62" i="12"/>
  <c r="AJ63" i="12" s="1"/>
  <c r="AC62" i="12"/>
  <c r="Y63" i="12" s="1"/>
  <c r="Z62" i="12"/>
  <c r="AN56" i="9"/>
  <c r="AJ57" i="9" s="1"/>
  <c r="AK56" i="9"/>
  <c r="R21" i="10"/>
  <c r="N22" i="10" s="1"/>
  <c r="O21" i="10"/>
  <c r="G21" i="10"/>
  <c r="C22" i="10" s="1"/>
  <c r="D21" i="10"/>
  <c r="G20" i="9"/>
  <c r="C21" i="9" s="1"/>
  <c r="D20" i="9"/>
  <c r="AC20" i="9"/>
  <c r="Y21" i="9" s="1"/>
  <c r="Z20" i="9"/>
  <c r="R22" i="9"/>
  <c r="N23" i="9" s="1"/>
  <c r="O22" i="9"/>
  <c r="D22" i="7"/>
  <c r="E22" i="7" s="1"/>
  <c r="G22" i="7" s="1"/>
  <c r="C23" i="7" s="1"/>
  <c r="F24" i="7"/>
  <c r="AC63" i="12" l="1"/>
  <c r="Y64" i="12" s="1"/>
  <c r="Z63" i="12"/>
  <c r="AK63" i="12"/>
  <c r="AN63" i="12"/>
  <c r="AJ64" i="12" s="1"/>
  <c r="AN57" i="9"/>
  <c r="AJ58" i="9" s="1"/>
  <c r="AK57" i="9"/>
  <c r="O22" i="10"/>
  <c r="R22" i="10"/>
  <c r="N23" i="10" s="1"/>
  <c r="G22" i="10"/>
  <c r="C23" i="10" s="1"/>
  <c r="D22" i="10"/>
  <c r="O23" i="9"/>
  <c r="R23" i="9"/>
  <c r="N24" i="9" s="1"/>
  <c r="AC21" i="9"/>
  <c r="Y22" i="9" s="1"/>
  <c r="Z21" i="9"/>
  <c r="G21" i="9"/>
  <c r="C22" i="9" s="1"/>
  <c r="D21" i="9"/>
  <c r="D23" i="7"/>
  <c r="E23" i="7" s="1"/>
  <c r="G23" i="7" s="1"/>
  <c r="C24" i="7" s="1"/>
  <c r="F25" i="7"/>
  <c r="AK64" i="12" l="1"/>
  <c r="AN64" i="12"/>
  <c r="AJ65" i="12" s="1"/>
  <c r="Z64" i="12"/>
  <c r="AC64" i="12"/>
  <c r="Y65" i="12" s="1"/>
  <c r="AN58" i="9"/>
  <c r="AJ59" i="9" s="1"/>
  <c r="AK58" i="9"/>
  <c r="G23" i="10"/>
  <c r="C24" i="10" s="1"/>
  <c r="D23" i="10"/>
  <c r="R23" i="10"/>
  <c r="N24" i="10" s="1"/>
  <c r="O23" i="10"/>
  <c r="Z22" i="9"/>
  <c r="AC22" i="9"/>
  <c r="Y23" i="9" s="1"/>
  <c r="R24" i="9"/>
  <c r="N25" i="9" s="1"/>
  <c r="O24" i="9"/>
  <c r="D22" i="9"/>
  <c r="G22" i="9"/>
  <c r="C23" i="9" s="1"/>
  <c r="D24" i="7"/>
  <c r="E24" i="7" s="1"/>
  <c r="G24" i="7" s="1"/>
  <c r="C25" i="7" s="1"/>
  <c r="F26" i="7"/>
  <c r="Z65" i="12" l="1"/>
  <c r="AC65" i="12"/>
  <c r="Y66" i="12" s="1"/>
  <c r="AN65" i="12"/>
  <c r="AJ66" i="12" s="1"/>
  <c r="AK65" i="12"/>
  <c r="AN59" i="9"/>
  <c r="AJ60" i="9" s="1"/>
  <c r="AK59" i="9"/>
  <c r="R24" i="10"/>
  <c r="N25" i="10" s="1"/>
  <c r="O24" i="10"/>
  <c r="G24" i="10"/>
  <c r="C25" i="10" s="1"/>
  <c r="D24" i="10"/>
  <c r="AC23" i="9"/>
  <c r="Y24" i="9" s="1"/>
  <c r="Z23" i="9"/>
  <c r="D23" i="9"/>
  <c r="G23" i="9"/>
  <c r="C24" i="9" s="1"/>
  <c r="O25" i="9"/>
  <c r="R25" i="9"/>
  <c r="N26" i="9" s="1"/>
  <c r="D25" i="7"/>
  <c r="E25" i="7" s="1"/>
  <c r="G25" i="7" s="1"/>
  <c r="C26" i="7" s="1"/>
  <c r="F27" i="7"/>
  <c r="AN66" i="12" l="1"/>
  <c r="AJ67" i="12" s="1"/>
  <c r="AK66" i="12"/>
  <c r="AC66" i="12"/>
  <c r="Y67" i="12" s="1"/>
  <c r="Z66" i="12"/>
  <c r="AN60" i="9"/>
  <c r="AJ61" i="9" s="1"/>
  <c r="AK60" i="9"/>
  <c r="D25" i="10"/>
  <c r="G25" i="10"/>
  <c r="C26" i="10" s="1"/>
  <c r="R25" i="10"/>
  <c r="N26" i="10" s="1"/>
  <c r="O25" i="10"/>
  <c r="Z24" i="9"/>
  <c r="AC24" i="9"/>
  <c r="Y25" i="9" s="1"/>
  <c r="D24" i="9"/>
  <c r="G24" i="9"/>
  <c r="C25" i="9" s="1"/>
  <c r="R26" i="9"/>
  <c r="N27" i="9" s="1"/>
  <c r="O26" i="9"/>
  <c r="D26" i="7"/>
  <c r="E26" i="7" s="1"/>
  <c r="G26" i="7" s="1"/>
  <c r="C27" i="7" s="1"/>
  <c r="F28" i="7"/>
  <c r="AC67" i="12" l="1"/>
  <c r="Y68" i="12" s="1"/>
  <c r="Z67" i="12"/>
  <c r="AN67" i="12"/>
  <c r="AJ68" i="12" s="1"/>
  <c r="AK67" i="12"/>
  <c r="AN61" i="9"/>
  <c r="AJ62" i="9" s="1"/>
  <c r="AK61" i="9"/>
  <c r="G26" i="10"/>
  <c r="C27" i="10" s="1"/>
  <c r="D26" i="10"/>
  <c r="R26" i="10"/>
  <c r="N27" i="10" s="1"/>
  <c r="O26" i="10"/>
  <c r="O27" i="9"/>
  <c r="R27" i="9"/>
  <c r="N28" i="9" s="1"/>
  <c r="G25" i="9"/>
  <c r="C26" i="9" s="1"/>
  <c r="D25" i="9"/>
  <c r="Z25" i="9"/>
  <c r="AC25" i="9"/>
  <c r="Y26" i="9" s="1"/>
  <c r="D27" i="7"/>
  <c r="E27" i="7" s="1"/>
  <c r="G27" i="7" s="1"/>
  <c r="C28" i="7" s="1"/>
  <c r="F29" i="7"/>
  <c r="AN68" i="12" l="1"/>
  <c r="AJ69" i="12" s="1"/>
  <c r="AK68" i="12"/>
  <c r="AC68" i="12"/>
  <c r="Y69" i="12" s="1"/>
  <c r="Z68" i="12"/>
  <c r="AN62" i="9"/>
  <c r="AJ63" i="9" s="1"/>
  <c r="AK62" i="9"/>
  <c r="G27" i="10"/>
  <c r="C28" i="10" s="1"/>
  <c r="D27" i="10"/>
  <c r="R27" i="10"/>
  <c r="N28" i="10" s="1"/>
  <c r="O27" i="10"/>
  <c r="R28" i="9"/>
  <c r="N29" i="9" s="1"/>
  <c r="O28" i="9"/>
  <c r="Z26" i="9"/>
  <c r="AC26" i="9"/>
  <c r="Y27" i="9" s="1"/>
  <c r="D26" i="9"/>
  <c r="G26" i="9"/>
  <c r="C27" i="9" s="1"/>
  <c r="D28" i="7"/>
  <c r="E28" i="7" s="1"/>
  <c r="G28" i="7" s="1"/>
  <c r="C29" i="7" s="1"/>
  <c r="F30" i="7"/>
  <c r="AC69" i="12" l="1"/>
  <c r="Y70" i="12" s="1"/>
  <c r="Z69" i="12"/>
  <c r="AK69" i="12"/>
  <c r="AN69" i="12"/>
  <c r="AJ70" i="12" s="1"/>
  <c r="AN63" i="9"/>
  <c r="AJ64" i="9" s="1"/>
  <c r="AK63" i="9"/>
  <c r="G28" i="10"/>
  <c r="C29" i="10" s="1"/>
  <c r="D28" i="10"/>
  <c r="O28" i="10"/>
  <c r="R28" i="10"/>
  <c r="N29" i="10" s="1"/>
  <c r="G27" i="9"/>
  <c r="C28" i="9" s="1"/>
  <c r="D27" i="9"/>
  <c r="O29" i="9"/>
  <c r="R29" i="9"/>
  <c r="N30" i="9" s="1"/>
  <c r="AC27" i="9"/>
  <c r="Y28" i="9" s="1"/>
  <c r="Z27" i="9"/>
  <c r="D29" i="7"/>
  <c r="E29" i="7" s="1"/>
  <c r="G29" i="7" s="1"/>
  <c r="C30" i="7" s="1"/>
  <c r="F31" i="7"/>
  <c r="AN70" i="12" l="1"/>
  <c r="AJ71" i="12" s="1"/>
  <c r="AK70" i="12"/>
  <c r="AC70" i="12"/>
  <c r="Y71" i="12" s="1"/>
  <c r="Z70" i="12"/>
  <c r="AN64" i="9"/>
  <c r="AJ65" i="9" s="1"/>
  <c r="AK64" i="9"/>
  <c r="R29" i="10"/>
  <c r="N30" i="10" s="1"/>
  <c r="O29" i="10"/>
  <c r="G29" i="10"/>
  <c r="C30" i="10" s="1"/>
  <c r="D29" i="10"/>
  <c r="Z28" i="9"/>
  <c r="AC28" i="9"/>
  <c r="Y29" i="9" s="1"/>
  <c r="R30" i="9"/>
  <c r="N31" i="9" s="1"/>
  <c r="O30" i="9"/>
  <c r="D28" i="9"/>
  <c r="G28" i="9"/>
  <c r="C29" i="9" s="1"/>
  <c r="D30" i="7"/>
  <c r="E30" i="7" s="1"/>
  <c r="G30" i="7" s="1"/>
  <c r="C31" i="7" s="1"/>
  <c r="F32" i="7"/>
  <c r="AC71" i="12" l="1"/>
  <c r="Y72" i="12" s="1"/>
  <c r="Z71" i="12"/>
  <c r="AN71" i="12"/>
  <c r="AJ72" i="12" s="1"/>
  <c r="AK71" i="12"/>
  <c r="AN65" i="9"/>
  <c r="AJ66" i="9" s="1"/>
  <c r="AK65" i="9"/>
  <c r="G30" i="10"/>
  <c r="C31" i="10" s="1"/>
  <c r="D30" i="10"/>
  <c r="R30" i="10"/>
  <c r="N31" i="10" s="1"/>
  <c r="O30" i="10"/>
  <c r="G29" i="9"/>
  <c r="C30" i="9" s="1"/>
  <c r="D29" i="9"/>
  <c r="O31" i="9"/>
  <c r="R31" i="9"/>
  <c r="N32" i="9" s="1"/>
  <c r="AC29" i="9"/>
  <c r="Y30" i="9" s="1"/>
  <c r="Z29" i="9"/>
  <c r="D31" i="7"/>
  <c r="E31" i="7" s="1"/>
  <c r="G31" i="7" s="1"/>
  <c r="C32" i="7" s="1"/>
  <c r="F33" i="7"/>
  <c r="AK72" i="12" l="1"/>
  <c r="AN72" i="12"/>
  <c r="AJ73" i="12" s="1"/>
  <c r="AC72" i="12"/>
  <c r="Y73" i="12" s="1"/>
  <c r="Z72" i="12"/>
  <c r="AN66" i="9"/>
  <c r="AJ67" i="9" s="1"/>
  <c r="AK66" i="9"/>
  <c r="R31" i="10"/>
  <c r="N32" i="10" s="1"/>
  <c r="O31" i="10"/>
  <c r="D31" i="10"/>
  <c r="G31" i="10"/>
  <c r="C32" i="10" s="1"/>
  <c r="Z30" i="9"/>
  <c r="AC30" i="9"/>
  <c r="Y31" i="9" s="1"/>
  <c r="R32" i="9"/>
  <c r="N33" i="9" s="1"/>
  <c r="O32" i="9"/>
  <c r="D30" i="9"/>
  <c r="G30" i="9"/>
  <c r="C31" i="9" s="1"/>
  <c r="D32" i="7"/>
  <c r="E32" i="7" s="1"/>
  <c r="G32" i="7" s="1"/>
  <c r="C33" i="7" s="1"/>
  <c r="F34" i="7"/>
  <c r="AC73" i="12" l="1"/>
  <c r="Y74" i="12" s="1"/>
  <c r="Z73" i="12"/>
  <c r="AK73" i="12"/>
  <c r="AN73" i="12"/>
  <c r="AJ74" i="12" s="1"/>
  <c r="AN67" i="9"/>
  <c r="AJ68" i="9" s="1"/>
  <c r="AK67" i="9"/>
  <c r="G32" i="10"/>
  <c r="C33" i="10" s="1"/>
  <c r="D32" i="10"/>
  <c r="R32" i="10"/>
  <c r="N33" i="10" s="1"/>
  <c r="O32" i="10"/>
  <c r="G31" i="9"/>
  <c r="C32" i="9" s="1"/>
  <c r="D31" i="9"/>
  <c r="O33" i="9"/>
  <c r="R33" i="9"/>
  <c r="N34" i="9" s="1"/>
  <c r="AC31" i="9"/>
  <c r="Y32" i="9" s="1"/>
  <c r="Z31" i="9"/>
  <c r="D33" i="7"/>
  <c r="E33" i="7" s="1"/>
  <c r="G33" i="7" s="1"/>
  <c r="C34" i="7" s="1"/>
  <c r="F35" i="7"/>
  <c r="AN74" i="12" l="1"/>
  <c r="AJ75" i="12" s="1"/>
  <c r="AK74" i="12"/>
  <c r="AC74" i="12"/>
  <c r="Y75" i="12" s="1"/>
  <c r="Z74" i="12"/>
  <c r="AN68" i="9"/>
  <c r="AJ69" i="9" s="1"/>
  <c r="AK68" i="9"/>
  <c r="R33" i="10"/>
  <c r="N34" i="10" s="1"/>
  <c r="O33" i="10"/>
  <c r="G33" i="10"/>
  <c r="C34" i="10" s="1"/>
  <c r="D33" i="10"/>
  <c r="Z32" i="9"/>
  <c r="AC32" i="9"/>
  <c r="Y33" i="9" s="1"/>
  <c r="R34" i="9"/>
  <c r="N35" i="9" s="1"/>
  <c r="O34" i="9"/>
  <c r="D32" i="9"/>
  <c r="G32" i="9"/>
  <c r="C33" i="9" s="1"/>
  <c r="D34" i="7"/>
  <c r="E34" i="7" s="1"/>
  <c r="G34" i="7" s="1"/>
  <c r="C35" i="7" s="1"/>
  <c r="F36" i="7"/>
  <c r="AC75" i="12" l="1"/>
  <c r="Y76" i="12" s="1"/>
  <c r="Z75" i="12"/>
  <c r="AK75" i="12"/>
  <c r="AN75" i="12"/>
  <c r="AJ76" i="12" s="1"/>
  <c r="AN69" i="9"/>
  <c r="AJ70" i="9" s="1"/>
  <c r="AK69" i="9"/>
  <c r="G34" i="10"/>
  <c r="C35" i="10" s="1"/>
  <c r="D34" i="10"/>
  <c r="O34" i="10"/>
  <c r="R34" i="10"/>
  <c r="N35" i="10" s="1"/>
  <c r="G33" i="9"/>
  <c r="C34" i="9" s="1"/>
  <c r="D33" i="9"/>
  <c r="O35" i="9"/>
  <c r="R35" i="9"/>
  <c r="N36" i="9" s="1"/>
  <c r="AC33" i="9"/>
  <c r="Y34" i="9" s="1"/>
  <c r="Z33" i="9"/>
  <c r="D35" i="7"/>
  <c r="E35" i="7" s="1"/>
  <c r="G35" i="7" s="1"/>
  <c r="C36" i="7" s="1"/>
  <c r="F37" i="7"/>
  <c r="AN76" i="12" l="1"/>
  <c r="AJ77" i="12" s="1"/>
  <c r="AK76" i="12"/>
  <c r="AC76" i="12"/>
  <c r="Y77" i="12" s="1"/>
  <c r="Z76" i="12"/>
  <c r="AN70" i="9"/>
  <c r="AJ71" i="9" s="1"/>
  <c r="AK70" i="9"/>
  <c r="R35" i="10"/>
  <c r="N36" i="10" s="1"/>
  <c r="O35" i="10"/>
  <c r="G35" i="10"/>
  <c r="C36" i="10" s="1"/>
  <c r="D35" i="10"/>
  <c r="R36" i="9"/>
  <c r="N37" i="9" s="1"/>
  <c r="O36" i="9"/>
  <c r="Z34" i="9"/>
  <c r="AC34" i="9"/>
  <c r="Y35" i="9" s="1"/>
  <c r="D34" i="9"/>
  <c r="G34" i="9"/>
  <c r="C35" i="9" s="1"/>
  <c r="D36" i="7"/>
  <c r="E36" i="7" s="1"/>
  <c r="G36" i="7" s="1"/>
  <c r="C37" i="7" s="1"/>
  <c r="F38" i="7"/>
  <c r="AC77" i="12" l="1"/>
  <c r="Y78" i="12" s="1"/>
  <c r="Z77" i="12"/>
  <c r="AN77" i="12"/>
  <c r="AJ78" i="12" s="1"/>
  <c r="AK77" i="12"/>
  <c r="AN71" i="9"/>
  <c r="AJ72" i="9" s="1"/>
  <c r="AK71" i="9"/>
  <c r="G36" i="10"/>
  <c r="C37" i="10" s="1"/>
  <c r="D36" i="10"/>
  <c r="R36" i="10"/>
  <c r="N37" i="10" s="1"/>
  <c r="O36" i="10"/>
  <c r="G35" i="9"/>
  <c r="C36" i="9" s="1"/>
  <c r="D35" i="9"/>
  <c r="Z35" i="9"/>
  <c r="AC35" i="9"/>
  <c r="Y36" i="9" s="1"/>
  <c r="R37" i="9"/>
  <c r="N38" i="9" s="1"/>
  <c r="O37" i="9"/>
  <c r="D37" i="7"/>
  <c r="E37" i="7" s="1"/>
  <c r="G37" i="7" s="1"/>
  <c r="C38" i="7" s="1"/>
  <c r="F39" i="7"/>
  <c r="AN78" i="12" l="1"/>
  <c r="AJ79" i="12" s="1"/>
  <c r="AK78" i="12"/>
  <c r="AC78" i="12"/>
  <c r="Y79" i="12" s="1"/>
  <c r="Z78" i="12"/>
  <c r="AN72" i="9"/>
  <c r="AJ73" i="9" s="1"/>
  <c r="AK72" i="9"/>
  <c r="R37" i="10"/>
  <c r="N38" i="10" s="1"/>
  <c r="O37" i="10"/>
  <c r="D37" i="10"/>
  <c r="G37" i="10"/>
  <c r="C38" i="10" s="1"/>
  <c r="R38" i="9"/>
  <c r="N39" i="9" s="1"/>
  <c r="O38" i="9"/>
  <c r="Z36" i="9"/>
  <c r="AC36" i="9"/>
  <c r="Y37" i="9" s="1"/>
  <c r="D36" i="9"/>
  <c r="G36" i="9"/>
  <c r="C37" i="9" s="1"/>
  <c r="D38" i="7"/>
  <c r="E38" i="7" s="1"/>
  <c r="G38" i="7" s="1"/>
  <c r="C39" i="7" s="1"/>
  <c r="F40" i="7"/>
  <c r="AC79" i="12" l="1"/>
  <c r="Y80" i="12" s="1"/>
  <c r="Z79" i="12"/>
  <c r="AN79" i="12"/>
  <c r="AJ80" i="12" s="1"/>
  <c r="AK79" i="12"/>
  <c r="AN73" i="9"/>
  <c r="AJ74" i="9" s="1"/>
  <c r="AK73" i="9"/>
  <c r="G38" i="10"/>
  <c r="C39" i="10" s="1"/>
  <c r="D38" i="10"/>
  <c r="R38" i="10"/>
  <c r="N39" i="10" s="1"/>
  <c r="O38" i="10"/>
  <c r="G37" i="9"/>
  <c r="C38" i="9" s="1"/>
  <c r="D37" i="9"/>
  <c r="Z37" i="9"/>
  <c r="AC37" i="9"/>
  <c r="Y38" i="9" s="1"/>
  <c r="R39" i="9"/>
  <c r="N40" i="9" s="1"/>
  <c r="O39" i="9"/>
  <c r="D39" i="7"/>
  <c r="E39" i="7" s="1"/>
  <c r="G39" i="7" s="1"/>
  <c r="C40" i="7" s="1"/>
  <c r="F41" i="7"/>
  <c r="AN80" i="12" l="1"/>
  <c r="AJ81" i="12" s="1"/>
  <c r="AK80" i="12"/>
  <c r="AC80" i="12"/>
  <c r="Y81" i="12" s="1"/>
  <c r="Z80" i="12"/>
  <c r="AN74" i="9"/>
  <c r="AJ75" i="9" s="1"/>
  <c r="AK74" i="9"/>
  <c r="O39" i="10"/>
  <c r="R39" i="10"/>
  <c r="N40" i="10" s="1"/>
  <c r="G39" i="10"/>
  <c r="C40" i="10" s="1"/>
  <c r="D39" i="10"/>
  <c r="R40" i="9"/>
  <c r="N41" i="9" s="1"/>
  <c r="O40" i="9"/>
  <c r="AC38" i="9"/>
  <c r="Y39" i="9" s="1"/>
  <c r="Z38" i="9"/>
  <c r="G38" i="9"/>
  <c r="C39" i="9" s="1"/>
  <c r="D38" i="9"/>
  <c r="D40" i="7"/>
  <c r="E40" i="7" s="1"/>
  <c r="G40" i="7" s="1"/>
  <c r="C41" i="7" s="1"/>
  <c r="F42" i="7"/>
  <c r="AC81" i="12" l="1"/>
  <c r="Y82" i="12" s="1"/>
  <c r="Z81" i="12"/>
  <c r="AN81" i="12"/>
  <c r="AJ82" i="12" s="1"/>
  <c r="AK81" i="12"/>
  <c r="AN75" i="9"/>
  <c r="AJ76" i="9" s="1"/>
  <c r="AK75" i="9"/>
  <c r="G40" i="10"/>
  <c r="C41" i="10" s="1"/>
  <c r="D40" i="10"/>
  <c r="R40" i="10"/>
  <c r="N41" i="10" s="1"/>
  <c r="O40" i="10"/>
  <c r="D39" i="9"/>
  <c r="G39" i="9"/>
  <c r="C40" i="9" s="1"/>
  <c r="AC39" i="9"/>
  <c r="Y40" i="9" s="1"/>
  <c r="Z39" i="9"/>
  <c r="R41" i="9"/>
  <c r="N42" i="9" s="1"/>
  <c r="O41" i="9"/>
  <c r="D41" i="7"/>
  <c r="E41" i="7" s="1"/>
  <c r="G41" i="7" s="1"/>
  <c r="C42" i="7" s="1"/>
  <c r="F43" i="7"/>
  <c r="AN82" i="12" l="1"/>
  <c r="AJ83" i="12" s="1"/>
  <c r="AK82" i="12"/>
  <c r="AC82" i="12"/>
  <c r="Y83" i="12" s="1"/>
  <c r="Z82" i="12"/>
  <c r="AN76" i="9"/>
  <c r="AJ77" i="9" s="1"/>
  <c r="AK76" i="9"/>
  <c r="O41" i="10"/>
  <c r="R41" i="10"/>
  <c r="N42" i="10" s="1"/>
  <c r="G41" i="10"/>
  <c r="C42" i="10" s="1"/>
  <c r="D41" i="10"/>
  <c r="G40" i="9"/>
  <c r="C41" i="9" s="1"/>
  <c r="D40" i="9"/>
  <c r="R42" i="9"/>
  <c r="N43" i="9" s="1"/>
  <c r="O42" i="9"/>
  <c r="Z40" i="9"/>
  <c r="AC40" i="9"/>
  <c r="Y41" i="9" s="1"/>
  <c r="D42" i="7"/>
  <c r="E42" i="7" s="1"/>
  <c r="G42" i="7" s="1"/>
  <c r="C43" i="7" s="1"/>
  <c r="F44" i="7"/>
  <c r="AC83" i="12" l="1"/>
  <c r="Y84" i="12" s="1"/>
  <c r="Z83" i="12"/>
  <c r="AN83" i="12"/>
  <c r="AJ84" i="12" s="1"/>
  <c r="AK83" i="12"/>
  <c r="AN77" i="9"/>
  <c r="AJ78" i="9" s="1"/>
  <c r="AK77" i="9"/>
  <c r="G42" i="10"/>
  <c r="C43" i="10" s="1"/>
  <c r="D42" i="10"/>
  <c r="R42" i="10"/>
  <c r="N43" i="10" s="1"/>
  <c r="O42" i="10"/>
  <c r="Z41" i="9"/>
  <c r="AC41" i="9"/>
  <c r="Y42" i="9" s="1"/>
  <c r="R43" i="9"/>
  <c r="N44" i="9" s="1"/>
  <c r="O43" i="9"/>
  <c r="G41" i="9"/>
  <c r="C42" i="9" s="1"/>
  <c r="D41" i="9"/>
  <c r="D43" i="7"/>
  <c r="E43" i="7" s="1"/>
  <c r="G43" i="7" s="1"/>
  <c r="C44" i="7" s="1"/>
  <c r="F45" i="7"/>
  <c r="AK84" i="12" l="1"/>
  <c r="AN84" i="12"/>
  <c r="AJ85" i="12" s="1"/>
  <c r="Z84" i="12"/>
  <c r="AC84" i="12"/>
  <c r="Y85" i="12" s="1"/>
  <c r="AN78" i="9"/>
  <c r="AJ79" i="9" s="1"/>
  <c r="AK78" i="9"/>
  <c r="R43" i="10"/>
  <c r="N44" i="10" s="1"/>
  <c r="O43" i="10"/>
  <c r="G43" i="10"/>
  <c r="C44" i="10" s="1"/>
  <c r="D43" i="10"/>
  <c r="AC42" i="9"/>
  <c r="Y43" i="9" s="1"/>
  <c r="Z42" i="9"/>
  <c r="G42" i="9"/>
  <c r="C43" i="9" s="1"/>
  <c r="D42" i="9"/>
  <c r="R44" i="9"/>
  <c r="N45" i="9" s="1"/>
  <c r="O44" i="9"/>
  <c r="D44" i="7"/>
  <c r="E44" i="7" s="1"/>
  <c r="G44" i="7" s="1"/>
  <c r="C45" i="7" s="1"/>
  <c r="F46" i="7"/>
  <c r="AC85" i="12" l="1"/>
  <c r="Y86" i="12" s="1"/>
  <c r="Z85" i="12"/>
  <c r="AN85" i="12"/>
  <c r="AJ86" i="12" s="1"/>
  <c r="AK85" i="12"/>
  <c r="AN79" i="9"/>
  <c r="AJ80" i="9" s="1"/>
  <c r="AK79" i="9"/>
  <c r="G44" i="10"/>
  <c r="C45" i="10" s="1"/>
  <c r="D44" i="10"/>
  <c r="R44" i="10"/>
  <c r="N45" i="10" s="1"/>
  <c r="O44" i="10"/>
  <c r="R45" i="9"/>
  <c r="N46" i="9" s="1"/>
  <c r="O45" i="9"/>
  <c r="D43" i="9"/>
  <c r="G43" i="9"/>
  <c r="C44" i="9" s="1"/>
  <c r="AC43" i="9"/>
  <c r="Y44" i="9" s="1"/>
  <c r="Z43" i="9"/>
  <c r="D45" i="7"/>
  <c r="E45" i="7" s="1"/>
  <c r="G45" i="7" s="1"/>
  <c r="C46" i="7" s="1"/>
  <c r="F47" i="7"/>
  <c r="AN86" i="12" l="1"/>
  <c r="AJ87" i="12" s="1"/>
  <c r="AK86" i="12"/>
  <c r="Z86" i="12"/>
  <c r="AC86" i="12"/>
  <c r="Y87" i="12" s="1"/>
  <c r="AN80" i="9"/>
  <c r="AJ81" i="9" s="1"/>
  <c r="AK80" i="9"/>
  <c r="O45" i="10"/>
  <c r="R45" i="10"/>
  <c r="N46" i="10" s="1"/>
  <c r="G45" i="10"/>
  <c r="C46" i="10" s="1"/>
  <c r="D45" i="10"/>
  <c r="D44" i="9"/>
  <c r="G44" i="9"/>
  <c r="C45" i="9" s="1"/>
  <c r="Z44" i="9"/>
  <c r="AC44" i="9"/>
  <c r="Y45" i="9" s="1"/>
  <c r="O46" i="9"/>
  <c r="R46" i="9"/>
  <c r="N47" i="9" s="1"/>
  <c r="D46" i="7"/>
  <c r="E46" i="7" s="1"/>
  <c r="G46" i="7" s="1"/>
  <c r="C47" i="7" s="1"/>
  <c r="F48" i="7"/>
  <c r="AC87" i="12" l="1"/>
  <c r="Y88" i="12" s="1"/>
  <c r="Z87" i="12"/>
  <c r="AN87" i="12"/>
  <c r="AJ88" i="12" s="1"/>
  <c r="AK87" i="12"/>
  <c r="AN81" i="9"/>
  <c r="AJ82" i="9" s="1"/>
  <c r="AK81" i="9"/>
  <c r="G46" i="10"/>
  <c r="C47" i="10" s="1"/>
  <c r="D46" i="10"/>
  <c r="R46" i="10"/>
  <c r="N47" i="10" s="1"/>
  <c r="O46" i="10"/>
  <c r="O47" i="9"/>
  <c r="R47" i="9"/>
  <c r="N48" i="9" s="1"/>
  <c r="AC45" i="9"/>
  <c r="Y46" i="9" s="1"/>
  <c r="Z45" i="9"/>
  <c r="G45" i="9"/>
  <c r="C46" i="9" s="1"/>
  <c r="D45" i="9"/>
  <c r="D47" i="7"/>
  <c r="E47" i="7" s="1"/>
  <c r="G47" i="7" s="1"/>
  <c r="C48" i="7" s="1"/>
  <c r="F49" i="7"/>
  <c r="AK88" i="12" l="1"/>
  <c r="AN88" i="12"/>
  <c r="AJ89" i="12" s="1"/>
  <c r="AC88" i="12"/>
  <c r="Y89" i="12" s="1"/>
  <c r="Z88" i="12"/>
  <c r="AN82" i="9"/>
  <c r="AJ83" i="9" s="1"/>
  <c r="AK82" i="9"/>
  <c r="R47" i="10"/>
  <c r="N48" i="10" s="1"/>
  <c r="O47" i="10"/>
  <c r="G47" i="10"/>
  <c r="C48" i="10" s="1"/>
  <c r="D47" i="10"/>
  <c r="G46" i="9"/>
  <c r="C47" i="9" s="1"/>
  <c r="D46" i="9"/>
  <c r="AC46" i="9"/>
  <c r="Y47" i="9" s="1"/>
  <c r="Z46" i="9"/>
  <c r="R48" i="9"/>
  <c r="N49" i="9" s="1"/>
  <c r="O48" i="9"/>
  <c r="D48" i="7"/>
  <c r="E48" i="7" s="1"/>
  <c r="G48" i="7" s="1"/>
  <c r="C49" i="7" s="1"/>
  <c r="F50" i="7"/>
  <c r="AC89" i="12" l="1"/>
  <c r="Y90" i="12" s="1"/>
  <c r="Z89" i="12"/>
  <c r="AK89" i="12"/>
  <c r="AN89" i="12"/>
  <c r="AJ90" i="12" s="1"/>
  <c r="AN83" i="9"/>
  <c r="AJ84" i="9" s="1"/>
  <c r="AK83" i="9"/>
  <c r="G48" i="10"/>
  <c r="C49" i="10" s="1"/>
  <c r="D48" i="10"/>
  <c r="R48" i="10"/>
  <c r="N49" i="10" s="1"/>
  <c r="O48" i="10"/>
  <c r="R49" i="9"/>
  <c r="N50" i="9" s="1"/>
  <c r="O49" i="9"/>
  <c r="AC47" i="9"/>
  <c r="Y48" i="9" s="1"/>
  <c r="Z47" i="9"/>
  <c r="D47" i="9"/>
  <c r="G47" i="9"/>
  <c r="C48" i="9" s="1"/>
  <c r="D49" i="7"/>
  <c r="E49" i="7" s="1"/>
  <c r="G49" i="7" s="1"/>
  <c r="C50" i="7" s="1"/>
  <c r="F51" i="7"/>
  <c r="AN90" i="12" l="1"/>
  <c r="AJ91" i="12" s="1"/>
  <c r="AK90" i="12"/>
  <c r="AC90" i="12"/>
  <c r="Y91" i="12" s="1"/>
  <c r="Z90" i="12"/>
  <c r="AN84" i="9"/>
  <c r="AJ85" i="9" s="1"/>
  <c r="AK84" i="9"/>
  <c r="O49" i="10"/>
  <c r="R49" i="10"/>
  <c r="N50" i="10" s="1"/>
  <c r="G49" i="10"/>
  <c r="C50" i="10" s="1"/>
  <c r="D49" i="10"/>
  <c r="G48" i="9"/>
  <c r="C49" i="9" s="1"/>
  <c r="D48" i="9"/>
  <c r="Z48" i="9"/>
  <c r="AC48" i="9"/>
  <c r="Y49" i="9" s="1"/>
  <c r="R50" i="9"/>
  <c r="N51" i="9" s="1"/>
  <c r="O50" i="9"/>
  <c r="D50" i="7"/>
  <c r="E50" i="7" s="1"/>
  <c r="G50" i="7" s="1"/>
  <c r="C51" i="7" s="1"/>
  <c r="F52" i="7"/>
  <c r="Z91" i="12" l="1"/>
  <c r="AC91" i="12"/>
  <c r="Y92" i="12" s="1"/>
  <c r="AN91" i="12"/>
  <c r="AJ92" i="12" s="1"/>
  <c r="AK91" i="12"/>
  <c r="AN85" i="9"/>
  <c r="AJ86" i="9" s="1"/>
  <c r="AK85" i="9"/>
  <c r="G50" i="10"/>
  <c r="C51" i="10" s="1"/>
  <c r="D50" i="10"/>
  <c r="R50" i="10"/>
  <c r="N51" i="10" s="1"/>
  <c r="O50" i="10"/>
  <c r="R51" i="9"/>
  <c r="N52" i="9" s="1"/>
  <c r="O51" i="9"/>
  <c r="Z49" i="9"/>
  <c r="AC49" i="9"/>
  <c r="Y50" i="9" s="1"/>
  <c r="G49" i="9"/>
  <c r="C50" i="9" s="1"/>
  <c r="D49" i="9"/>
  <c r="D51" i="7"/>
  <c r="E51" i="7" s="1"/>
  <c r="G51" i="7" s="1"/>
  <c r="C52" i="7" s="1"/>
  <c r="F53" i="7"/>
  <c r="AN92" i="12" l="1"/>
  <c r="AJ93" i="12" s="1"/>
  <c r="AK92" i="12"/>
  <c r="AC92" i="12"/>
  <c r="Y93" i="12" s="1"/>
  <c r="Z92" i="12"/>
  <c r="AN86" i="9"/>
  <c r="AJ87" i="9" s="1"/>
  <c r="AK86" i="9"/>
  <c r="R51" i="10"/>
  <c r="N52" i="10" s="1"/>
  <c r="O51" i="10"/>
  <c r="G51" i="10"/>
  <c r="C52" i="10" s="1"/>
  <c r="D51" i="10"/>
  <c r="AC50" i="9"/>
  <c r="Y51" i="9" s="1"/>
  <c r="Z50" i="9"/>
  <c r="G50" i="9"/>
  <c r="C51" i="9" s="1"/>
  <c r="D50" i="9"/>
  <c r="R52" i="9"/>
  <c r="N53" i="9" s="1"/>
  <c r="O52" i="9"/>
  <c r="D52" i="7"/>
  <c r="E52" i="7" s="1"/>
  <c r="G52" i="7" s="1"/>
  <c r="C53" i="7" s="1"/>
  <c r="F54" i="7"/>
  <c r="AC93" i="12" l="1"/>
  <c r="Y94" i="12" s="1"/>
  <c r="Z93" i="12"/>
  <c r="AN93" i="12"/>
  <c r="AJ94" i="12" s="1"/>
  <c r="AK93" i="12"/>
  <c r="AN87" i="9"/>
  <c r="AJ88" i="9" s="1"/>
  <c r="AK87" i="9"/>
  <c r="G52" i="10"/>
  <c r="C53" i="10" s="1"/>
  <c r="D52" i="10"/>
  <c r="R52" i="10"/>
  <c r="N53" i="10" s="1"/>
  <c r="O52" i="10"/>
  <c r="R53" i="9"/>
  <c r="N54" i="9" s="1"/>
  <c r="O53" i="9"/>
  <c r="D51" i="9"/>
  <c r="G51" i="9"/>
  <c r="C52" i="9" s="1"/>
  <c r="AC51" i="9"/>
  <c r="Y52" i="9" s="1"/>
  <c r="Z51" i="9"/>
  <c r="D53" i="7"/>
  <c r="E53" i="7" s="1"/>
  <c r="G53" i="7" s="1"/>
  <c r="C54" i="7" s="1"/>
  <c r="F55" i="7"/>
  <c r="AN94" i="12" l="1"/>
  <c r="AJ95" i="12" s="1"/>
  <c r="AK94" i="12"/>
  <c r="AC94" i="12"/>
  <c r="Y95" i="12" s="1"/>
  <c r="Z94" i="12"/>
  <c r="AN88" i="9"/>
  <c r="AJ89" i="9" s="1"/>
  <c r="AK88" i="9"/>
  <c r="O53" i="10"/>
  <c r="R53" i="10"/>
  <c r="N54" i="10" s="1"/>
  <c r="G53" i="10"/>
  <c r="C54" i="10" s="1"/>
  <c r="D53" i="10"/>
  <c r="G52" i="9"/>
  <c r="C53" i="9" s="1"/>
  <c r="D52" i="9"/>
  <c r="AC52" i="9"/>
  <c r="Y53" i="9" s="1"/>
  <c r="Z52" i="9"/>
  <c r="R54" i="9"/>
  <c r="N55" i="9" s="1"/>
  <c r="O54" i="9"/>
  <c r="D54" i="7"/>
  <c r="E54" i="7" s="1"/>
  <c r="G54" i="7" s="1"/>
  <c r="C55" i="7" s="1"/>
  <c r="F56" i="7"/>
  <c r="AC95" i="12" l="1"/>
  <c r="Y96" i="12" s="1"/>
  <c r="Z95" i="12"/>
  <c r="AN95" i="12"/>
  <c r="AJ96" i="12" s="1"/>
  <c r="AK95" i="12"/>
  <c r="AN89" i="9"/>
  <c r="AJ90" i="9" s="1"/>
  <c r="AK89" i="9"/>
  <c r="G54" i="10"/>
  <c r="C55" i="10" s="1"/>
  <c r="D54" i="10"/>
  <c r="R54" i="10"/>
  <c r="N55" i="10" s="1"/>
  <c r="O54" i="10"/>
  <c r="R55" i="9"/>
  <c r="N56" i="9" s="1"/>
  <c r="O55" i="9"/>
  <c r="Z53" i="9"/>
  <c r="AC53" i="9"/>
  <c r="Y54" i="9" s="1"/>
  <c r="G53" i="9"/>
  <c r="C54" i="9" s="1"/>
  <c r="D53" i="9"/>
  <c r="D55" i="7"/>
  <c r="E55" i="7" s="1"/>
  <c r="G55" i="7" s="1"/>
  <c r="C56" i="7" s="1"/>
  <c r="F57" i="7"/>
  <c r="AN96" i="12" l="1"/>
  <c r="AJ97" i="12" s="1"/>
  <c r="AK96" i="12"/>
  <c r="Z96" i="12"/>
  <c r="AC96" i="12"/>
  <c r="Y97" i="12" s="1"/>
  <c r="AN90" i="9"/>
  <c r="AJ91" i="9" s="1"/>
  <c r="AK90" i="9"/>
  <c r="R55" i="10"/>
  <c r="N56" i="10" s="1"/>
  <c r="O55" i="10"/>
  <c r="G55" i="10"/>
  <c r="C56" i="10" s="1"/>
  <c r="D55" i="10"/>
  <c r="G54" i="9"/>
  <c r="C55" i="9" s="1"/>
  <c r="D54" i="9"/>
  <c r="AC54" i="9"/>
  <c r="Y55" i="9" s="1"/>
  <c r="Z54" i="9"/>
  <c r="O56" i="9"/>
  <c r="R56" i="9"/>
  <c r="N57" i="9" s="1"/>
  <c r="D56" i="7"/>
  <c r="E56" i="7" s="1"/>
  <c r="G56" i="7" s="1"/>
  <c r="C57" i="7" s="1"/>
  <c r="F58" i="7"/>
  <c r="AC97" i="12" l="1"/>
  <c r="Y98" i="12" s="1"/>
  <c r="Z97" i="12"/>
  <c r="AN97" i="12"/>
  <c r="AJ98" i="12" s="1"/>
  <c r="AK97" i="12"/>
  <c r="AN91" i="9"/>
  <c r="AJ92" i="9" s="1"/>
  <c r="AK91" i="9"/>
  <c r="G56" i="10"/>
  <c r="C57" i="10" s="1"/>
  <c r="D56" i="10"/>
  <c r="R56" i="10"/>
  <c r="N57" i="10" s="1"/>
  <c r="O56" i="10"/>
  <c r="O57" i="9"/>
  <c r="R57" i="9"/>
  <c r="N58" i="9" s="1"/>
  <c r="Z55" i="9"/>
  <c r="AC55" i="9"/>
  <c r="Y56" i="9" s="1"/>
  <c r="D55" i="9"/>
  <c r="G55" i="9"/>
  <c r="C56" i="9" s="1"/>
  <c r="F59" i="7"/>
  <c r="D57" i="7"/>
  <c r="E57" i="7" s="1"/>
  <c r="G57" i="7" s="1"/>
  <c r="C58" i="7" s="1"/>
  <c r="AN98" i="12" l="1"/>
  <c r="AJ99" i="12" s="1"/>
  <c r="AK98" i="12"/>
  <c r="AC98" i="12"/>
  <c r="Y99" i="12" s="1"/>
  <c r="Z98" i="12"/>
  <c r="AN92" i="9"/>
  <c r="AJ93" i="9" s="1"/>
  <c r="AK92" i="9"/>
  <c r="G57" i="10"/>
  <c r="C58" i="10" s="1"/>
  <c r="D57" i="10"/>
  <c r="O57" i="10"/>
  <c r="R57" i="10"/>
  <c r="N58" i="10" s="1"/>
  <c r="G56" i="9"/>
  <c r="C57" i="9" s="1"/>
  <c r="D56" i="9"/>
  <c r="Z56" i="9"/>
  <c r="AC56" i="9"/>
  <c r="Y57" i="9" s="1"/>
  <c r="R58" i="9"/>
  <c r="N59" i="9" s="1"/>
  <c r="O58" i="9"/>
  <c r="D58" i="7"/>
  <c r="E58" i="7" s="1"/>
  <c r="G58" i="7" s="1"/>
  <c r="C59" i="7" s="1"/>
  <c r="F60" i="7"/>
  <c r="Z99" i="12" l="1"/>
  <c r="AC99" i="12"/>
  <c r="Y100" i="12" s="1"/>
  <c r="AN99" i="12"/>
  <c r="AJ100" i="12" s="1"/>
  <c r="AK99" i="12"/>
  <c r="AN93" i="9"/>
  <c r="AJ94" i="9" s="1"/>
  <c r="AK93" i="9"/>
  <c r="R58" i="10"/>
  <c r="N59" i="10" s="1"/>
  <c r="O58" i="10"/>
  <c r="G58" i="10"/>
  <c r="C59" i="10" s="1"/>
  <c r="D58" i="10"/>
  <c r="O59" i="9"/>
  <c r="R59" i="9"/>
  <c r="N60" i="9" s="1"/>
  <c r="AC57" i="9"/>
  <c r="Y58" i="9" s="1"/>
  <c r="Z57" i="9"/>
  <c r="G57" i="9"/>
  <c r="C58" i="9" s="1"/>
  <c r="D57" i="9"/>
  <c r="D59" i="7"/>
  <c r="E59" i="7" s="1"/>
  <c r="G59" i="7" s="1"/>
  <c r="C60" i="7" s="1"/>
  <c r="F61" i="7"/>
  <c r="AN100" i="12" l="1"/>
  <c r="AK100" i="12"/>
  <c r="AC100" i="12"/>
  <c r="Z100" i="12"/>
  <c r="AN94" i="9"/>
  <c r="AJ95" i="9" s="1"/>
  <c r="AK94" i="9"/>
  <c r="G59" i="10"/>
  <c r="C60" i="10" s="1"/>
  <c r="D59" i="10"/>
  <c r="R59" i="10"/>
  <c r="N60" i="10" s="1"/>
  <c r="O59" i="10"/>
  <c r="R60" i="9"/>
  <c r="N61" i="9" s="1"/>
  <c r="O60" i="9"/>
  <c r="G58" i="9"/>
  <c r="C59" i="9" s="1"/>
  <c r="D58" i="9"/>
  <c r="AC58" i="9"/>
  <c r="Y59" i="9" s="1"/>
  <c r="Z58" i="9"/>
  <c r="D60" i="7"/>
  <c r="E60" i="7" s="1"/>
  <c r="G60" i="7" s="1"/>
  <c r="C61" i="7" s="1"/>
  <c r="F62" i="7"/>
  <c r="AN95" i="9" l="1"/>
  <c r="AJ96" i="9" s="1"/>
  <c r="AK95" i="9"/>
  <c r="R60" i="10"/>
  <c r="N61" i="10" s="1"/>
  <c r="O60" i="10"/>
  <c r="G60" i="10"/>
  <c r="C61" i="10" s="1"/>
  <c r="D60" i="10"/>
  <c r="R61" i="9"/>
  <c r="N62" i="9" s="1"/>
  <c r="O61" i="9"/>
  <c r="AC59" i="9"/>
  <c r="Y60" i="9" s="1"/>
  <c r="Z59" i="9"/>
  <c r="D59" i="9"/>
  <c r="G59" i="9"/>
  <c r="C60" i="9" s="1"/>
  <c r="D61" i="7"/>
  <c r="E61" i="7" s="1"/>
  <c r="G61" i="7" s="1"/>
  <c r="C62" i="7" s="1"/>
  <c r="F63" i="7"/>
  <c r="AN96" i="9" l="1"/>
  <c r="AJ97" i="9" s="1"/>
  <c r="AK96" i="9"/>
  <c r="G61" i="10"/>
  <c r="C62" i="10" s="1"/>
  <c r="D61" i="10"/>
  <c r="O61" i="10"/>
  <c r="R61" i="10"/>
  <c r="N62" i="10" s="1"/>
  <c r="R62" i="9"/>
  <c r="N63" i="9" s="1"/>
  <c r="O62" i="9"/>
  <c r="D60" i="9"/>
  <c r="G60" i="9"/>
  <c r="C61" i="9" s="1"/>
  <c r="AC60" i="9"/>
  <c r="Y61" i="9" s="1"/>
  <c r="Z60" i="9"/>
  <c r="D62" i="7"/>
  <c r="E62" i="7" s="1"/>
  <c r="G62" i="7" s="1"/>
  <c r="C63" i="7" s="1"/>
  <c r="F64" i="7"/>
  <c r="AN97" i="9" l="1"/>
  <c r="AJ98" i="9" s="1"/>
  <c r="AK97" i="9"/>
  <c r="R62" i="10"/>
  <c r="N63" i="10" s="1"/>
  <c r="O62" i="10"/>
  <c r="G62" i="10"/>
  <c r="C63" i="10" s="1"/>
  <c r="D62" i="10"/>
  <c r="Z61" i="9"/>
  <c r="AC61" i="9"/>
  <c r="Y62" i="9" s="1"/>
  <c r="D61" i="9"/>
  <c r="G61" i="9"/>
  <c r="C62" i="9" s="1"/>
  <c r="R63" i="9"/>
  <c r="N64" i="9" s="1"/>
  <c r="O63" i="9"/>
  <c r="D63" i="7"/>
  <c r="E63" i="7" s="1"/>
  <c r="G63" i="7" s="1"/>
  <c r="C64" i="7" s="1"/>
  <c r="F65" i="7"/>
  <c r="AN98" i="9" l="1"/>
  <c r="AJ99" i="9" s="1"/>
  <c r="AK98" i="9"/>
  <c r="G63" i="10"/>
  <c r="C64" i="10" s="1"/>
  <c r="D63" i="10"/>
  <c r="R63" i="10"/>
  <c r="N64" i="10" s="1"/>
  <c r="O63" i="10"/>
  <c r="O64" i="9"/>
  <c r="R64" i="9"/>
  <c r="N65" i="9" s="1"/>
  <c r="D62" i="9"/>
  <c r="G62" i="9"/>
  <c r="C63" i="9" s="1"/>
  <c r="Z62" i="9"/>
  <c r="AC62" i="9"/>
  <c r="Y63" i="9" s="1"/>
  <c r="D64" i="7"/>
  <c r="E64" i="7" s="1"/>
  <c r="G64" i="7" s="1"/>
  <c r="C65" i="7" s="1"/>
  <c r="F66" i="7"/>
  <c r="AN99" i="9" l="1"/>
  <c r="AJ100" i="9" s="1"/>
  <c r="AK99" i="9"/>
  <c r="R64" i="10"/>
  <c r="N65" i="10" s="1"/>
  <c r="O64" i="10"/>
  <c r="G64" i="10"/>
  <c r="C65" i="10" s="1"/>
  <c r="D64" i="10"/>
  <c r="AC63" i="9"/>
  <c r="Y64" i="9" s="1"/>
  <c r="Z63" i="9"/>
  <c r="G63" i="9"/>
  <c r="C64" i="9" s="1"/>
  <c r="D63" i="9"/>
  <c r="O65" i="9"/>
  <c r="R65" i="9"/>
  <c r="N66" i="9" s="1"/>
  <c r="D65" i="7"/>
  <c r="E65" i="7" s="1"/>
  <c r="G65" i="7" s="1"/>
  <c r="C66" i="7" s="1"/>
  <c r="F67" i="7"/>
  <c r="AN100" i="9" l="1"/>
  <c r="AJ101" i="9" s="1"/>
  <c r="AK100" i="9"/>
  <c r="G65" i="10"/>
  <c r="C66" i="10" s="1"/>
  <c r="D65" i="10"/>
  <c r="O65" i="10"/>
  <c r="R65" i="10"/>
  <c r="N66" i="10" s="1"/>
  <c r="Z64" i="9"/>
  <c r="AC64" i="9"/>
  <c r="Y65" i="9" s="1"/>
  <c r="R66" i="9"/>
  <c r="N67" i="9" s="1"/>
  <c r="O66" i="9"/>
  <c r="G64" i="9"/>
  <c r="C65" i="9" s="1"/>
  <c r="D64" i="9"/>
  <c r="D66" i="7"/>
  <c r="E66" i="7" s="1"/>
  <c r="G66" i="7" s="1"/>
  <c r="C67" i="7" s="1"/>
  <c r="F68" i="7"/>
  <c r="AN101" i="9" l="1"/>
  <c r="AJ102" i="9" s="1"/>
  <c r="AK101" i="9"/>
  <c r="R66" i="10"/>
  <c r="N67" i="10" s="1"/>
  <c r="O66" i="10"/>
  <c r="G66" i="10"/>
  <c r="C67" i="10" s="1"/>
  <c r="D66" i="10"/>
  <c r="G65" i="9"/>
  <c r="C66" i="9" s="1"/>
  <c r="D65" i="9"/>
  <c r="O67" i="9"/>
  <c r="R67" i="9"/>
  <c r="N68" i="9" s="1"/>
  <c r="AC65" i="9"/>
  <c r="Y66" i="9" s="1"/>
  <c r="Z65" i="9"/>
  <c r="D67" i="7"/>
  <c r="E67" i="7" s="1"/>
  <c r="G67" i="7" s="1"/>
  <c r="C68" i="7" s="1"/>
  <c r="F69" i="7"/>
  <c r="AN102" i="9" l="1"/>
  <c r="AJ103" i="9" s="1"/>
  <c r="AK102" i="9"/>
  <c r="G67" i="10"/>
  <c r="C68" i="10" s="1"/>
  <c r="D67" i="10"/>
  <c r="R67" i="10"/>
  <c r="N68" i="10" s="1"/>
  <c r="O67" i="10"/>
  <c r="G66" i="9"/>
  <c r="C67" i="9" s="1"/>
  <c r="D66" i="9"/>
  <c r="Z66" i="9"/>
  <c r="AC66" i="9"/>
  <c r="Y67" i="9" s="1"/>
  <c r="O68" i="9"/>
  <c r="R68" i="9"/>
  <c r="N69" i="9" s="1"/>
  <c r="D68" i="7"/>
  <c r="E68" i="7" s="1"/>
  <c r="G68" i="7" s="1"/>
  <c r="C69" i="7" s="1"/>
  <c r="F70" i="7"/>
  <c r="AN103" i="9" l="1"/>
  <c r="AJ104" i="9" s="1"/>
  <c r="AK103" i="9"/>
  <c r="R68" i="10"/>
  <c r="N69" i="10" s="1"/>
  <c r="O68" i="10"/>
  <c r="G68" i="10"/>
  <c r="C69" i="10" s="1"/>
  <c r="D68" i="10"/>
  <c r="G67" i="9"/>
  <c r="C68" i="9" s="1"/>
  <c r="D67" i="9"/>
  <c r="R69" i="9"/>
  <c r="N70" i="9" s="1"/>
  <c r="O69" i="9"/>
  <c r="Z67" i="9"/>
  <c r="AC67" i="9"/>
  <c r="Y68" i="9" s="1"/>
  <c r="D69" i="7"/>
  <c r="E69" i="7" s="1"/>
  <c r="G69" i="7" s="1"/>
  <c r="C70" i="7" s="1"/>
  <c r="F71" i="7"/>
  <c r="AN104" i="9" l="1"/>
  <c r="AJ105" i="9" s="1"/>
  <c r="AK104" i="9"/>
  <c r="G69" i="10"/>
  <c r="C70" i="10" s="1"/>
  <c r="D69" i="10"/>
  <c r="O69" i="10"/>
  <c r="R69" i="10"/>
  <c r="N70" i="10" s="1"/>
  <c r="G68" i="9"/>
  <c r="C69" i="9" s="1"/>
  <c r="D68" i="9"/>
  <c r="AC68" i="9"/>
  <c r="Y69" i="9" s="1"/>
  <c r="Z68" i="9"/>
  <c r="R70" i="9"/>
  <c r="N71" i="9" s="1"/>
  <c r="O70" i="9"/>
  <c r="D70" i="7"/>
  <c r="E70" i="7" s="1"/>
  <c r="G70" i="7" s="1"/>
  <c r="C71" i="7" s="1"/>
  <c r="F72" i="7"/>
  <c r="AN105" i="9" l="1"/>
  <c r="AJ106" i="9" s="1"/>
  <c r="AK105" i="9"/>
  <c r="R70" i="10"/>
  <c r="N71" i="10" s="1"/>
  <c r="O70" i="10"/>
  <c r="G70" i="10"/>
  <c r="C71" i="10" s="1"/>
  <c r="D70" i="10"/>
  <c r="O71" i="9"/>
  <c r="R71" i="9"/>
  <c r="N72" i="9" s="1"/>
  <c r="Z69" i="9"/>
  <c r="AC69" i="9"/>
  <c r="Y70" i="9" s="1"/>
  <c r="D69" i="9"/>
  <c r="G69" i="9"/>
  <c r="C70" i="9" s="1"/>
  <c r="D71" i="7"/>
  <c r="E71" i="7" s="1"/>
  <c r="G71" i="7" s="1"/>
  <c r="C72" i="7" s="1"/>
  <c r="F73" i="7"/>
  <c r="AN106" i="9" l="1"/>
  <c r="AJ107" i="9" s="1"/>
  <c r="AK106" i="9"/>
  <c r="G71" i="10"/>
  <c r="C72" i="10" s="1"/>
  <c r="D71" i="10"/>
  <c r="R71" i="10"/>
  <c r="N72" i="10" s="1"/>
  <c r="O71" i="10"/>
  <c r="D70" i="9"/>
  <c r="G70" i="9"/>
  <c r="C71" i="9" s="1"/>
  <c r="AC70" i="9"/>
  <c r="Y71" i="9" s="1"/>
  <c r="Z70" i="9"/>
  <c r="O72" i="9"/>
  <c r="R72" i="9"/>
  <c r="N73" i="9" s="1"/>
  <c r="D72" i="7"/>
  <c r="E72" i="7" s="1"/>
  <c r="G72" i="7" s="1"/>
  <c r="C73" i="7" s="1"/>
  <c r="F74" i="7"/>
  <c r="AN107" i="9" l="1"/>
  <c r="AJ108" i="9" s="1"/>
  <c r="AK107" i="9"/>
  <c r="R72" i="10"/>
  <c r="N73" i="10" s="1"/>
  <c r="O72" i="10"/>
  <c r="G72" i="10"/>
  <c r="C73" i="10" s="1"/>
  <c r="D72" i="10"/>
  <c r="R73" i="9"/>
  <c r="N74" i="9" s="1"/>
  <c r="O73" i="9"/>
  <c r="AC71" i="9"/>
  <c r="Y72" i="9" s="1"/>
  <c r="Z71" i="9"/>
  <c r="G71" i="9"/>
  <c r="C72" i="9" s="1"/>
  <c r="D71" i="9"/>
  <c r="D73" i="7"/>
  <c r="E73" i="7" s="1"/>
  <c r="G73" i="7" s="1"/>
  <c r="C74" i="7" s="1"/>
  <c r="F75" i="7"/>
  <c r="AN108" i="9" l="1"/>
  <c r="AJ109" i="9" s="1"/>
  <c r="AK108" i="9"/>
  <c r="G73" i="10"/>
  <c r="C74" i="10" s="1"/>
  <c r="D73" i="10"/>
  <c r="O73" i="10"/>
  <c r="R73" i="10"/>
  <c r="N74" i="10" s="1"/>
  <c r="G72" i="9"/>
  <c r="C73" i="9" s="1"/>
  <c r="D72" i="9"/>
  <c r="AC72" i="9"/>
  <c r="Y73" i="9" s="1"/>
  <c r="Z72" i="9"/>
  <c r="R74" i="9"/>
  <c r="N75" i="9" s="1"/>
  <c r="O74" i="9"/>
  <c r="D74" i="7"/>
  <c r="E74" i="7" s="1"/>
  <c r="G74" i="7" s="1"/>
  <c r="C75" i="7" s="1"/>
  <c r="F76" i="7"/>
  <c r="AN109" i="9" l="1"/>
  <c r="AJ110" i="9" s="1"/>
  <c r="AK109" i="9"/>
  <c r="R74" i="10"/>
  <c r="N75" i="10" s="1"/>
  <c r="O74" i="10"/>
  <c r="G74" i="10"/>
  <c r="C75" i="10" s="1"/>
  <c r="D74" i="10"/>
  <c r="O75" i="9"/>
  <c r="R75" i="9"/>
  <c r="N76" i="9" s="1"/>
  <c r="Z73" i="9"/>
  <c r="AC73" i="9"/>
  <c r="Y74" i="9" s="1"/>
  <c r="D73" i="9"/>
  <c r="G73" i="9"/>
  <c r="C74" i="9" s="1"/>
  <c r="D75" i="7"/>
  <c r="E75" i="7" s="1"/>
  <c r="G75" i="7" s="1"/>
  <c r="C76" i="7" s="1"/>
  <c r="F77" i="7"/>
  <c r="AN110" i="9" l="1"/>
  <c r="AJ111" i="9" s="1"/>
  <c r="AK110" i="9"/>
  <c r="G75" i="10"/>
  <c r="C76" i="10" s="1"/>
  <c r="D75" i="10"/>
  <c r="R75" i="10"/>
  <c r="N76" i="10" s="1"/>
  <c r="O75" i="10"/>
  <c r="G74" i="9"/>
  <c r="C75" i="9" s="1"/>
  <c r="D74" i="9"/>
  <c r="AC74" i="9"/>
  <c r="Y75" i="9" s="1"/>
  <c r="Z74" i="9"/>
  <c r="R76" i="9"/>
  <c r="N77" i="9" s="1"/>
  <c r="O76" i="9"/>
  <c r="D76" i="7"/>
  <c r="E76" i="7" s="1"/>
  <c r="G76" i="7" s="1"/>
  <c r="C77" i="7" s="1"/>
  <c r="F78" i="7"/>
  <c r="AN111" i="9" l="1"/>
  <c r="AJ112" i="9" s="1"/>
  <c r="AK111" i="9"/>
  <c r="R76" i="10"/>
  <c r="N77" i="10" s="1"/>
  <c r="O76" i="10"/>
  <c r="G76" i="10"/>
  <c r="C77" i="10" s="1"/>
  <c r="D76" i="10"/>
  <c r="O77" i="9"/>
  <c r="R77" i="9"/>
  <c r="N78" i="9" s="1"/>
  <c r="Z75" i="9"/>
  <c r="AC75" i="9"/>
  <c r="Y76" i="9" s="1"/>
  <c r="G75" i="9"/>
  <c r="C76" i="9" s="1"/>
  <c r="D75" i="9"/>
  <c r="D77" i="7"/>
  <c r="E77" i="7" s="1"/>
  <c r="G77" i="7" s="1"/>
  <c r="C78" i="7" s="1"/>
  <c r="F79" i="7"/>
  <c r="AN112" i="9" l="1"/>
  <c r="AJ113" i="9" s="1"/>
  <c r="AK112" i="9"/>
  <c r="G77" i="10"/>
  <c r="C78" i="10" s="1"/>
  <c r="D77" i="10"/>
  <c r="O77" i="10"/>
  <c r="R77" i="10"/>
  <c r="N78" i="10" s="1"/>
  <c r="G76" i="9"/>
  <c r="C77" i="9" s="1"/>
  <c r="D76" i="9"/>
  <c r="AC76" i="9"/>
  <c r="Y77" i="9" s="1"/>
  <c r="Z76" i="9"/>
  <c r="R78" i="9"/>
  <c r="N79" i="9" s="1"/>
  <c r="O78" i="9"/>
  <c r="D78" i="7"/>
  <c r="E78" i="7" s="1"/>
  <c r="G78" i="7" s="1"/>
  <c r="C79" i="7" s="1"/>
  <c r="F80" i="7"/>
  <c r="AN113" i="9" l="1"/>
  <c r="AJ114" i="9" s="1"/>
  <c r="AK113" i="9"/>
  <c r="R78" i="10"/>
  <c r="N79" i="10" s="1"/>
  <c r="O78" i="10"/>
  <c r="G78" i="10"/>
  <c r="C79" i="10" s="1"/>
  <c r="D78" i="10"/>
  <c r="O79" i="9"/>
  <c r="R79" i="9"/>
  <c r="N80" i="9" s="1"/>
  <c r="Z77" i="9"/>
  <c r="AC77" i="9"/>
  <c r="Y78" i="9" s="1"/>
  <c r="D77" i="9"/>
  <c r="G77" i="9"/>
  <c r="C78" i="9" s="1"/>
  <c r="D79" i="7"/>
  <c r="E79" i="7" s="1"/>
  <c r="G79" i="7" s="1"/>
  <c r="C80" i="7" s="1"/>
  <c r="F81" i="7"/>
  <c r="AN114" i="9" l="1"/>
  <c r="AJ115" i="9" s="1"/>
  <c r="AK114" i="9"/>
  <c r="G79" i="10"/>
  <c r="C80" i="10" s="1"/>
  <c r="D79" i="10"/>
  <c r="R79" i="10"/>
  <c r="N80" i="10" s="1"/>
  <c r="O79" i="10"/>
  <c r="D78" i="9"/>
  <c r="G78" i="9"/>
  <c r="C79" i="9" s="1"/>
  <c r="AC78" i="9"/>
  <c r="Y79" i="9" s="1"/>
  <c r="Z78" i="9"/>
  <c r="O80" i="9"/>
  <c r="R80" i="9"/>
  <c r="N81" i="9" s="1"/>
  <c r="D80" i="7"/>
  <c r="E80" i="7" s="1"/>
  <c r="G80" i="7" s="1"/>
  <c r="C81" i="7" s="1"/>
  <c r="F82" i="7"/>
  <c r="AN115" i="9" l="1"/>
  <c r="AJ116" i="9" s="1"/>
  <c r="AK115" i="9"/>
  <c r="R80" i="10"/>
  <c r="N81" i="10" s="1"/>
  <c r="O80" i="10"/>
  <c r="G80" i="10"/>
  <c r="C81" i="10" s="1"/>
  <c r="D80" i="10"/>
  <c r="AC79" i="9"/>
  <c r="Y80" i="9" s="1"/>
  <c r="Z79" i="9"/>
  <c r="G79" i="9"/>
  <c r="C80" i="9" s="1"/>
  <c r="D79" i="9"/>
  <c r="R81" i="9"/>
  <c r="N82" i="9" s="1"/>
  <c r="O81" i="9"/>
  <c r="D81" i="7"/>
  <c r="E81" i="7" s="1"/>
  <c r="G81" i="7" s="1"/>
  <c r="C82" i="7" s="1"/>
  <c r="F83" i="7"/>
  <c r="AN116" i="9" l="1"/>
  <c r="AJ117" i="9" s="1"/>
  <c r="AK116" i="9"/>
  <c r="G81" i="10"/>
  <c r="C82" i="10" s="1"/>
  <c r="D81" i="10"/>
  <c r="O81" i="10"/>
  <c r="R81" i="10"/>
  <c r="N82" i="10" s="1"/>
  <c r="R82" i="9"/>
  <c r="N83" i="9" s="1"/>
  <c r="O82" i="9"/>
  <c r="G80" i="9"/>
  <c r="C81" i="9" s="1"/>
  <c r="D80" i="9"/>
  <c r="AC80" i="9"/>
  <c r="Y81" i="9" s="1"/>
  <c r="Z80" i="9"/>
  <c r="D82" i="7"/>
  <c r="E82" i="7" s="1"/>
  <c r="G82" i="7" s="1"/>
  <c r="C83" i="7" s="1"/>
  <c r="F84" i="7"/>
  <c r="AN117" i="9" l="1"/>
  <c r="AJ118" i="9" s="1"/>
  <c r="AK117" i="9"/>
  <c r="R82" i="10"/>
  <c r="N83" i="10" s="1"/>
  <c r="O82" i="10"/>
  <c r="G82" i="10"/>
  <c r="C83" i="10" s="1"/>
  <c r="D82" i="10"/>
  <c r="Z81" i="9"/>
  <c r="AC81" i="9"/>
  <c r="Y82" i="9" s="1"/>
  <c r="D81" i="9"/>
  <c r="G81" i="9"/>
  <c r="C82" i="9" s="1"/>
  <c r="O83" i="9"/>
  <c r="R83" i="9"/>
  <c r="N84" i="9" s="1"/>
  <c r="D83" i="7"/>
  <c r="E83" i="7" s="1"/>
  <c r="G83" i="7" s="1"/>
  <c r="C84" i="7" s="1"/>
  <c r="F85" i="7"/>
  <c r="AN118" i="9" l="1"/>
  <c r="AJ119" i="9" s="1"/>
  <c r="AK118" i="9"/>
  <c r="R83" i="10"/>
  <c r="N84" i="10" s="1"/>
  <c r="O83" i="10"/>
  <c r="G83" i="10"/>
  <c r="C84" i="10" s="1"/>
  <c r="D83" i="10"/>
  <c r="R84" i="9"/>
  <c r="N85" i="9" s="1"/>
  <c r="O84" i="9"/>
  <c r="AC82" i="9"/>
  <c r="Y83" i="9" s="1"/>
  <c r="Z82" i="9"/>
  <c r="D82" i="9"/>
  <c r="G82" i="9"/>
  <c r="C83" i="9" s="1"/>
  <c r="D84" i="7"/>
  <c r="E84" i="7" s="1"/>
  <c r="G84" i="7" s="1"/>
  <c r="C85" i="7" s="1"/>
  <c r="F86" i="7"/>
  <c r="AN119" i="9" l="1"/>
  <c r="AJ120" i="9" s="1"/>
  <c r="AK119" i="9"/>
  <c r="G84" i="10"/>
  <c r="C85" i="10" s="1"/>
  <c r="D84" i="10"/>
  <c r="R84" i="10"/>
  <c r="N85" i="10" s="1"/>
  <c r="O84" i="10"/>
  <c r="G83" i="9"/>
  <c r="C84" i="9" s="1"/>
  <c r="D83" i="9"/>
  <c r="AC83" i="9"/>
  <c r="Y84" i="9" s="1"/>
  <c r="Z83" i="9"/>
  <c r="R85" i="9"/>
  <c r="N86" i="9" s="1"/>
  <c r="O85" i="9"/>
  <c r="D85" i="7"/>
  <c r="E85" i="7" s="1"/>
  <c r="G85" i="7" s="1"/>
  <c r="C86" i="7" s="1"/>
  <c r="F87" i="7"/>
  <c r="AN120" i="9" l="1"/>
  <c r="AJ121" i="9" s="1"/>
  <c r="AK120" i="9"/>
  <c r="O85" i="10"/>
  <c r="R85" i="10"/>
  <c r="N86" i="10" s="1"/>
  <c r="G85" i="10"/>
  <c r="C86" i="10" s="1"/>
  <c r="D85" i="10"/>
  <c r="R86" i="9"/>
  <c r="N87" i="9" s="1"/>
  <c r="O86" i="9"/>
  <c r="AC84" i="9"/>
  <c r="Y85" i="9" s="1"/>
  <c r="Z84" i="9"/>
  <c r="G84" i="9"/>
  <c r="C85" i="9" s="1"/>
  <c r="D84" i="9"/>
  <c r="D86" i="7"/>
  <c r="E86" i="7" s="1"/>
  <c r="G86" i="7" s="1"/>
  <c r="C87" i="7" s="1"/>
  <c r="F88" i="7"/>
  <c r="AN121" i="9" l="1"/>
  <c r="AJ122" i="9" s="1"/>
  <c r="AK121" i="9"/>
  <c r="G86" i="10"/>
  <c r="C87" i="10" s="1"/>
  <c r="D86" i="10"/>
  <c r="R86" i="10"/>
  <c r="N87" i="10" s="1"/>
  <c r="O86" i="10"/>
  <c r="O87" i="9"/>
  <c r="R87" i="9"/>
  <c r="N88" i="9" s="1"/>
  <c r="Z85" i="9"/>
  <c r="AC85" i="9"/>
  <c r="Y86" i="9" s="1"/>
  <c r="D85" i="9"/>
  <c r="G85" i="9"/>
  <c r="C86" i="9" s="1"/>
  <c r="D87" i="7"/>
  <c r="E87" i="7" s="1"/>
  <c r="G87" i="7" s="1"/>
  <c r="C88" i="7" s="1"/>
  <c r="F89" i="7"/>
  <c r="AN122" i="9" l="1"/>
  <c r="AJ123" i="9" s="1"/>
  <c r="AK122" i="9"/>
  <c r="R87" i="10"/>
  <c r="N88" i="10" s="1"/>
  <c r="O87" i="10"/>
  <c r="G87" i="10"/>
  <c r="C88" i="10" s="1"/>
  <c r="D87" i="10"/>
  <c r="R88" i="9"/>
  <c r="N89" i="9" s="1"/>
  <c r="O88" i="9"/>
  <c r="D86" i="9"/>
  <c r="G86" i="9"/>
  <c r="C87" i="9" s="1"/>
  <c r="AC86" i="9"/>
  <c r="Y87" i="9" s="1"/>
  <c r="Z86" i="9"/>
  <c r="D88" i="7"/>
  <c r="E88" i="7" s="1"/>
  <c r="G88" i="7" s="1"/>
  <c r="C89" i="7" s="1"/>
  <c r="F90" i="7"/>
  <c r="AN123" i="9" l="1"/>
  <c r="AK123" i="9"/>
  <c r="G88" i="10"/>
  <c r="C89" i="10" s="1"/>
  <c r="D88" i="10"/>
  <c r="R88" i="10"/>
  <c r="N89" i="10" s="1"/>
  <c r="O88" i="10"/>
  <c r="R89" i="9"/>
  <c r="N90" i="9" s="1"/>
  <c r="O89" i="9"/>
  <c r="Z87" i="9"/>
  <c r="AC87" i="9"/>
  <c r="Y88" i="9" s="1"/>
  <c r="G87" i="9"/>
  <c r="C88" i="9" s="1"/>
  <c r="D87" i="9"/>
  <c r="D89" i="7"/>
  <c r="E89" i="7" s="1"/>
  <c r="G89" i="7" s="1"/>
  <c r="C90" i="7" s="1"/>
  <c r="F91" i="7"/>
  <c r="O89" i="10" l="1"/>
  <c r="R89" i="10"/>
  <c r="N90" i="10" s="1"/>
  <c r="G89" i="10"/>
  <c r="C90" i="10" s="1"/>
  <c r="D89" i="10"/>
  <c r="R90" i="9"/>
  <c r="N91" i="9" s="1"/>
  <c r="O90" i="9"/>
  <c r="G88" i="9"/>
  <c r="C89" i="9" s="1"/>
  <c r="D88" i="9"/>
  <c r="AC88" i="9"/>
  <c r="Y89" i="9" s="1"/>
  <c r="Z88" i="9"/>
  <c r="D90" i="7"/>
  <c r="E90" i="7" s="1"/>
  <c r="G90" i="7" s="1"/>
  <c r="C91" i="7" s="1"/>
  <c r="F92" i="7"/>
  <c r="R90" i="10" l="1"/>
  <c r="N91" i="10" s="1"/>
  <c r="O90" i="10"/>
  <c r="G90" i="10"/>
  <c r="C91" i="10" s="1"/>
  <c r="D90" i="10"/>
  <c r="Z89" i="9"/>
  <c r="AC89" i="9"/>
  <c r="Y90" i="9" s="1"/>
  <c r="R91" i="9"/>
  <c r="N92" i="9" s="1"/>
  <c r="O91" i="9"/>
  <c r="D89" i="9"/>
  <c r="G89" i="9"/>
  <c r="C90" i="9" s="1"/>
  <c r="D91" i="7"/>
  <c r="E91" i="7" s="1"/>
  <c r="G91" i="7" s="1"/>
  <c r="C92" i="7" s="1"/>
  <c r="F93" i="7"/>
  <c r="R91" i="10" l="1"/>
  <c r="N92" i="10" s="1"/>
  <c r="O91" i="10"/>
  <c r="G91" i="10"/>
  <c r="C92" i="10" s="1"/>
  <c r="D91" i="10"/>
  <c r="O92" i="9"/>
  <c r="R92" i="9"/>
  <c r="N93" i="9" s="1"/>
  <c r="AC90" i="9"/>
  <c r="Y91" i="9" s="1"/>
  <c r="Z90" i="9"/>
  <c r="D90" i="9"/>
  <c r="G90" i="9"/>
  <c r="C91" i="9" s="1"/>
  <c r="D92" i="7"/>
  <c r="E92" i="7" s="1"/>
  <c r="G92" i="7" s="1"/>
  <c r="C93" i="7" s="1"/>
  <c r="F94" i="7"/>
  <c r="R92" i="10" l="1"/>
  <c r="N93" i="10" s="1"/>
  <c r="O92" i="10"/>
  <c r="G92" i="10"/>
  <c r="C93" i="10" s="1"/>
  <c r="D92" i="10"/>
  <c r="Z91" i="9"/>
  <c r="AC91" i="9"/>
  <c r="Y92" i="9" s="1"/>
  <c r="R93" i="9"/>
  <c r="N94" i="9" s="1"/>
  <c r="O93" i="9"/>
  <c r="G91" i="9"/>
  <c r="C92" i="9" s="1"/>
  <c r="D91" i="9"/>
  <c r="D93" i="7"/>
  <c r="E93" i="7" s="1"/>
  <c r="G93" i="7" s="1"/>
  <c r="C94" i="7" s="1"/>
  <c r="F95" i="7"/>
  <c r="O93" i="10" l="1"/>
  <c r="R93" i="10"/>
  <c r="N94" i="10" s="1"/>
  <c r="G93" i="10"/>
  <c r="C94" i="10" s="1"/>
  <c r="D93" i="10"/>
  <c r="R94" i="9"/>
  <c r="N95" i="9" s="1"/>
  <c r="O94" i="9"/>
  <c r="G92" i="9"/>
  <c r="C93" i="9" s="1"/>
  <c r="D92" i="9"/>
  <c r="Z92" i="9"/>
  <c r="AC92" i="9"/>
  <c r="Y93" i="9" s="1"/>
  <c r="D94" i="7"/>
  <c r="E94" i="7" s="1"/>
  <c r="G94" i="7" s="1"/>
  <c r="C95" i="7" s="1"/>
  <c r="F96" i="7"/>
  <c r="R94" i="10" l="1"/>
  <c r="N95" i="10" s="1"/>
  <c r="O94" i="10"/>
  <c r="G94" i="10"/>
  <c r="C95" i="10" s="1"/>
  <c r="D94" i="10"/>
  <c r="AC93" i="9"/>
  <c r="Y94" i="9" s="1"/>
  <c r="Z93" i="9"/>
  <c r="G93" i="9"/>
  <c r="C94" i="9" s="1"/>
  <c r="D93" i="9"/>
  <c r="O95" i="9"/>
  <c r="R95" i="9"/>
  <c r="N96" i="9" s="1"/>
  <c r="D95" i="7"/>
  <c r="E95" i="7" s="1"/>
  <c r="G95" i="7" s="1"/>
  <c r="C96" i="7" s="1"/>
  <c r="F97" i="7"/>
  <c r="G95" i="10" l="1"/>
  <c r="C96" i="10" s="1"/>
  <c r="D95" i="10"/>
  <c r="R95" i="10"/>
  <c r="N96" i="10" s="1"/>
  <c r="O95" i="10"/>
  <c r="AC94" i="9"/>
  <c r="Y95" i="9" s="1"/>
  <c r="Z94" i="9"/>
  <c r="G94" i="9"/>
  <c r="C95" i="9" s="1"/>
  <c r="D94" i="9"/>
  <c r="R96" i="9"/>
  <c r="N97" i="9" s="1"/>
  <c r="O96" i="9"/>
  <c r="D96" i="7"/>
  <c r="E96" i="7" s="1"/>
  <c r="G96" i="7" s="1"/>
  <c r="C97" i="7" s="1"/>
  <c r="F98" i="7"/>
  <c r="R96" i="10" l="1"/>
  <c r="N97" i="10" s="1"/>
  <c r="O96" i="10"/>
  <c r="G96" i="10"/>
  <c r="C97" i="10" s="1"/>
  <c r="D96" i="10"/>
  <c r="D95" i="9"/>
  <c r="G95" i="9"/>
  <c r="C96" i="9" s="1"/>
  <c r="R97" i="9"/>
  <c r="N98" i="9" s="1"/>
  <c r="O97" i="9"/>
  <c r="AC95" i="9"/>
  <c r="Y96" i="9" s="1"/>
  <c r="Z95" i="9"/>
  <c r="D97" i="7"/>
  <c r="E97" i="7" s="1"/>
  <c r="G97" i="7" s="1"/>
  <c r="C98" i="7" s="1"/>
  <c r="F99" i="7"/>
  <c r="G97" i="10" l="1"/>
  <c r="C98" i="10" s="1"/>
  <c r="D97" i="10"/>
  <c r="O97" i="10"/>
  <c r="R97" i="10"/>
  <c r="N98" i="10" s="1"/>
  <c r="AC96" i="9"/>
  <c r="Y97" i="9" s="1"/>
  <c r="Z96" i="9"/>
  <c r="R98" i="9"/>
  <c r="N99" i="9" s="1"/>
  <c r="O98" i="9"/>
  <c r="G96" i="9"/>
  <c r="C97" i="9" s="1"/>
  <c r="D96" i="9"/>
  <c r="D98" i="7"/>
  <c r="E98" i="7" s="1"/>
  <c r="G98" i="7" s="1"/>
  <c r="C99" i="7" s="1"/>
  <c r="F100" i="7"/>
  <c r="R98" i="10" l="1"/>
  <c r="N99" i="10" s="1"/>
  <c r="O98" i="10"/>
  <c r="G98" i="10"/>
  <c r="C99" i="10" s="1"/>
  <c r="D98" i="10"/>
  <c r="R99" i="9"/>
  <c r="N100" i="9" s="1"/>
  <c r="O99" i="9"/>
  <c r="Z97" i="9"/>
  <c r="AC97" i="9"/>
  <c r="Y98" i="9" s="1"/>
  <c r="D97" i="9"/>
  <c r="G97" i="9"/>
  <c r="C98" i="9" s="1"/>
  <c r="D99" i="7"/>
  <c r="E99" i="7" s="1"/>
  <c r="G99" i="7" s="1"/>
  <c r="C100" i="7" s="1"/>
  <c r="F101" i="7"/>
  <c r="G99" i="10" l="1"/>
  <c r="C100" i="10" s="1"/>
  <c r="D99" i="10"/>
  <c r="R99" i="10"/>
  <c r="N100" i="10" s="1"/>
  <c r="O99" i="10"/>
  <c r="D98" i="9"/>
  <c r="G98" i="9"/>
  <c r="C99" i="9" s="1"/>
  <c r="O100" i="9"/>
  <c r="R100" i="9"/>
  <c r="N101" i="9" s="1"/>
  <c r="AC98" i="9"/>
  <c r="Y99" i="9" s="1"/>
  <c r="Z98" i="9"/>
  <c r="D100" i="7"/>
  <c r="E100" i="7" s="1"/>
  <c r="G100" i="7" s="1"/>
  <c r="C101" i="7" s="1"/>
  <c r="F102" i="7"/>
  <c r="R100" i="10" l="1"/>
  <c r="N101" i="10" s="1"/>
  <c r="O100" i="10"/>
  <c r="G100" i="10"/>
  <c r="C101" i="10" s="1"/>
  <c r="D100" i="10"/>
  <c r="G99" i="9"/>
  <c r="C100" i="9" s="1"/>
  <c r="D99" i="9"/>
  <c r="AC99" i="9"/>
  <c r="Y100" i="9" s="1"/>
  <c r="Z99" i="9"/>
  <c r="R101" i="9"/>
  <c r="N102" i="9" s="1"/>
  <c r="O101" i="9"/>
  <c r="D101" i="7"/>
  <c r="E101" i="7" s="1"/>
  <c r="G101" i="7" s="1"/>
  <c r="C102" i="7" s="1"/>
  <c r="F103" i="7"/>
  <c r="G101" i="10" l="1"/>
  <c r="C102" i="10" s="1"/>
  <c r="D101" i="10"/>
  <c r="O101" i="10"/>
  <c r="R101" i="10"/>
  <c r="N102" i="10" s="1"/>
  <c r="G100" i="9"/>
  <c r="C101" i="9" s="1"/>
  <c r="D100" i="9"/>
  <c r="Z100" i="9"/>
  <c r="AC100" i="9"/>
  <c r="Y101" i="9" s="1"/>
  <c r="R102" i="9"/>
  <c r="N103" i="9" s="1"/>
  <c r="O102" i="9"/>
  <c r="D102" i="7"/>
  <c r="E102" i="7" s="1"/>
  <c r="G102" i="7" s="1"/>
  <c r="C103" i="7" s="1"/>
  <c r="F104" i="7"/>
  <c r="R102" i="10" l="1"/>
  <c r="N103" i="10" s="1"/>
  <c r="O102" i="10"/>
  <c r="G102" i="10"/>
  <c r="C103" i="10" s="1"/>
  <c r="D102" i="10"/>
  <c r="AC101" i="9"/>
  <c r="Y102" i="9" s="1"/>
  <c r="Z101" i="9"/>
  <c r="O103" i="9"/>
  <c r="R103" i="9"/>
  <c r="N104" i="9" s="1"/>
  <c r="G101" i="9"/>
  <c r="C102" i="9" s="1"/>
  <c r="D101" i="9"/>
  <c r="D103" i="7"/>
  <c r="E103" i="7" s="1"/>
  <c r="G103" i="7" s="1"/>
  <c r="C104" i="7" s="1"/>
  <c r="F105" i="7"/>
  <c r="G103" i="10" l="1"/>
  <c r="C104" i="10" s="1"/>
  <c r="D103" i="10"/>
  <c r="R103" i="10"/>
  <c r="N104" i="10" s="1"/>
  <c r="O103" i="10"/>
  <c r="R104" i="9"/>
  <c r="N105" i="9" s="1"/>
  <c r="O104" i="9"/>
  <c r="G102" i="9"/>
  <c r="C103" i="9" s="1"/>
  <c r="D102" i="9"/>
  <c r="AC102" i="9"/>
  <c r="Y103" i="9" s="1"/>
  <c r="Z102" i="9"/>
  <c r="D104" i="7"/>
  <c r="E104" i="7" s="1"/>
  <c r="G104" i="7" s="1"/>
  <c r="C105" i="7" s="1"/>
  <c r="F106" i="7"/>
  <c r="R104" i="10" l="1"/>
  <c r="N105" i="10" s="1"/>
  <c r="O104" i="10"/>
  <c r="G104" i="10"/>
  <c r="C105" i="10" s="1"/>
  <c r="D104" i="10"/>
  <c r="AC103" i="9"/>
  <c r="Y104" i="9" s="1"/>
  <c r="Z103" i="9"/>
  <c r="D103" i="9"/>
  <c r="G103" i="9"/>
  <c r="C104" i="9" s="1"/>
  <c r="R105" i="9"/>
  <c r="N106" i="9" s="1"/>
  <c r="O105" i="9"/>
  <c r="D105" i="7"/>
  <c r="E105" i="7" s="1"/>
  <c r="G105" i="7" s="1"/>
  <c r="C106" i="7" s="1"/>
  <c r="F107" i="7"/>
  <c r="G105" i="10" l="1"/>
  <c r="C106" i="10" s="1"/>
  <c r="D105" i="10"/>
  <c r="O105" i="10"/>
  <c r="R105" i="10"/>
  <c r="N106" i="10" s="1"/>
  <c r="R106" i="9"/>
  <c r="N107" i="9" s="1"/>
  <c r="O106" i="9"/>
  <c r="G104" i="9"/>
  <c r="C105" i="9" s="1"/>
  <c r="D104" i="9"/>
  <c r="AC104" i="9"/>
  <c r="Y105" i="9" s="1"/>
  <c r="Z104" i="9"/>
  <c r="D106" i="7"/>
  <c r="E106" i="7" s="1"/>
  <c r="G106" i="7" s="1"/>
  <c r="C107" i="7" s="1"/>
  <c r="F108" i="7"/>
  <c r="R106" i="10" l="1"/>
  <c r="N107" i="10" s="1"/>
  <c r="O106" i="10"/>
  <c r="G106" i="10"/>
  <c r="C107" i="10" s="1"/>
  <c r="D106" i="10"/>
  <c r="Z105" i="9"/>
  <c r="AC105" i="9"/>
  <c r="Y106" i="9" s="1"/>
  <c r="D105" i="9"/>
  <c r="G105" i="9"/>
  <c r="C106" i="9" s="1"/>
  <c r="R107" i="9"/>
  <c r="N108" i="9" s="1"/>
  <c r="O107" i="9"/>
  <c r="D107" i="7"/>
  <c r="E107" i="7" s="1"/>
  <c r="G107" i="7" s="1"/>
  <c r="C108" i="7" s="1"/>
  <c r="F109" i="7"/>
  <c r="G107" i="10" l="1"/>
  <c r="C108" i="10" s="1"/>
  <c r="D107" i="10"/>
  <c r="R107" i="10"/>
  <c r="N108" i="10" s="1"/>
  <c r="O107" i="10"/>
  <c r="O108" i="9"/>
  <c r="R108" i="9"/>
  <c r="N109" i="9" s="1"/>
  <c r="D106" i="9"/>
  <c r="G106" i="9"/>
  <c r="C107" i="9" s="1"/>
  <c r="AC106" i="9"/>
  <c r="Y107" i="9" s="1"/>
  <c r="Z106" i="9"/>
  <c r="D108" i="7"/>
  <c r="E108" i="7" s="1"/>
  <c r="G108" i="7" s="1"/>
  <c r="C109" i="7" s="1"/>
  <c r="F110" i="7"/>
  <c r="O108" i="10" l="1"/>
  <c r="R108" i="10"/>
  <c r="N109" i="10" s="1"/>
  <c r="G108" i="10"/>
  <c r="C109" i="10" s="1"/>
  <c r="D108" i="10"/>
  <c r="AC107" i="9"/>
  <c r="Y108" i="9" s="1"/>
  <c r="Z107" i="9"/>
  <c r="G107" i="9"/>
  <c r="C108" i="9" s="1"/>
  <c r="D107" i="9"/>
  <c r="O109" i="9"/>
  <c r="R109" i="9"/>
  <c r="N110" i="9" s="1"/>
  <c r="D109" i="7"/>
  <c r="E109" i="7" s="1"/>
  <c r="G109" i="7" s="1"/>
  <c r="C110" i="7" s="1"/>
  <c r="F111" i="7"/>
  <c r="G109" i="10" l="1"/>
  <c r="C110" i="10" s="1"/>
  <c r="D109" i="10"/>
  <c r="R109" i="10"/>
  <c r="N110" i="10" s="1"/>
  <c r="O109" i="10"/>
  <c r="R110" i="9"/>
  <c r="N111" i="9" s="1"/>
  <c r="O110" i="9"/>
  <c r="G108" i="9"/>
  <c r="C109" i="9" s="1"/>
  <c r="D108" i="9"/>
  <c r="Z108" i="9"/>
  <c r="AC108" i="9"/>
  <c r="Y109" i="9" s="1"/>
  <c r="D110" i="7"/>
  <c r="E110" i="7" s="1"/>
  <c r="G110" i="7" s="1"/>
  <c r="C111" i="7" s="1"/>
  <c r="F112" i="7"/>
  <c r="R110" i="10" l="1"/>
  <c r="N111" i="10" s="1"/>
  <c r="O110" i="10"/>
  <c r="G110" i="10"/>
  <c r="C111" i="10" s="1"/>
  <c r="D110" i="10"/>
  <c r="AC109" i="9"/>
  <c r="Y110" i="9" s="1"/>
  <c r="Z109" i="9"/>
  <c r="G109" i="9"/>
  <c r="C110" i="9" s="1"/>
  <c r="D109" i="9"/>
  <c r="O111" i="9"/>
  <c r="R111" i="9"/>
  <c r="N112" i="9" s="1"/>
  <c r="D111" i="7"/>
  <c r="E111" i="7" s="1"/>
  <c r="G111" i="7" s="1"/>
  <c r="C112" i="7" s="1"/>
  <c r="F113" i="7"/>
  <c r="G111" i="10" l="1"/>
  <c r="C112" i="10" s="1"/>
  <c r="D111" i="10"/>
  <c r="R111" i="10"/>
  <c r="N112" i="10" s="1"/>
  <c r="O111" i="10"/>
  <c r="R112" i="9"/>
  <c r="N113" i="9" s="1"/>
  <c r="O112" i="9"/>
  <c r="G110" i="9"/>
  <c r="C111" i="9" s="1"/>
  <c r="D110" i="9"/>
  <c r="AC110" i="9"/>
  <c r="Y111" i="9" s="1"/>
  <c r="Z110" i="9"/>
  <c r="D112" i="7"/>
  <c r="E112" i="7" s="1"/>
  <c r="G112" i="7" s="1"/>
  <c r="C113" i="7" s="1"/>
  <c r="F114" i="7"/>
  <c r="O112" i="10" l="1"/>
  <c r="R112" i="10"/>
  <c r="N113" i="10" s="1"/>
  <c r="G112" i="10"/>
  <c r="C113" i="10" s="1"/>
  <c r="D112" i="10"/>
  <c r="AC111" i="9"/>
  <c r="Y112" i="9" s="1"/>
  <c r="Z111" i="9"/>
  <c r="D111" i="9"/>
  <c r="G111" i="9"/>
  <c r="C112" i="9" s="1"/>
  <c r="R113" i="9"/>
  <c r="N114" i="9" s="1"/>
  <c r="O113" i="9"/>
  <c r="D113" i="7"/>
  <c r="E113" i="7" s="1"/>
  <c r="G113" i="7" s="1"/>
  <c r="C114" i="7" s="1"/>
  <c r="F115" i="7"/>
  <c r="G113" i="10" l="1"/>
  <c r="C114" i="10" s="1"/>
  <c r="D113" i="10"/>
  <c r="R113" i="10"/>
  <c r="N114" i="10" s="1"/>
  <c r="O113" i="10"/>
  <c r="R114" i="9"/>
  <c r="N115" i="9" s="1"/>
  <c r="O114" i="9"/>
  <c r="D112" i="9"/>
  <c r="G112" i="9"/>
  <c r="C113" i="9" s="1"/>
  <c r="AC112" i="9"/>
  <c r="Y113" i="9" s="1"/>
  <c r="Z112" i="9"/>
  <c r="D114" i="7"/>
  <c r="E114" i="7" s="1"/>
  <c r="G114" i="7" s="1"/>
  <c r="C115" i="7" s="1"/>
  <c r="F116" i="7"/>
  <c r="R114" i="10" l="1"/>
  <c r="N115" i="10" s="1"/>
  <c r="O114" i="10"/>
  <c r="G114" i="10"/>
  <c r="C115" i="10" s="1"/>
  <c r="D114" i="10"/>
  <c r="Z113" i="9"/>
  <c r="AC113" i="9"/>
  <c r="Y114" i="9" s="1"/>
  <c r="D113" i="9"/>
  <c r="G113" i="9"/>
  <c r="C114" i="9" s="1"/>
  <c r="R115" i="9"/>
  <c r="N116" i="9" s="1"/>
  <c r="O115" i="9"/>
  <c r="D115" i="7"/>
  <c r="E115" i="7" s="1"/>
  <c r="G115" i="7" s="1"/>
  <c r="C116" i="7" s="1"/>
  <c r="F117" i="7"/>
  <c r="G115" i="10" l="1"/>
  <c r="C116" i="10" s="1"/>
  <c r="D115" i="10"/>
  <c r="R115" i="10"/>
  <c r="N116" i="10" s="1"/>
  <c r="O115" i="10"/>
  <c r="O116" i="9"/>
  <c r="R116" i="9"/>
  <c r="N117" i="9" s="1"/>
  <c r="D114" i="9"/>
  <c r="G114" i="9"/>
  <c r="C115" i="9" s="1"/>
  <c r="AC114" i="9"/>
  <c r="Y115" i="9" s="1"/>
  <c r="Z114" i="9"/>
  <c r="D116" i="7"/>
  <c r="E116" i="7" s="1"/>
  <c r="G116" i="7" s="1"/>
  <c r="C117" i="7" s="1"/>
  <c r="F118" i="7"/>
  <c r="O116" i="10" l="1"/>
  <c r="R116" i="10"/>
  <c r="N117" i="10" s="1"/>
  <c r="G116" i="10"/>
  <c r="C117" i="10" s="1"/>
  <c r="D116" i="10"/>
  <c r="Z115" i="9"/>
  <c r="AC115" i="9"/>
  <c r="Y116" i="9" s="1"/>
  <c r="G115" i="9"/>
  <c r="C116" i="9" s="1"/>
  <c r="D115" i="9"/>
  <c r="R117" i="9"/>
  <c r="N118" i="9" s="1"/>
  <c r="O117" i="9"/>
  <c r="D117" i="7"/>
  <c r="E117" i="7" s="1"/>
  <c r="G117" i="7" s="1"/>
  <c r="C118" i="7" s="1"/>
  <c r="F119" i="7"/>
  <c r="G117" i="10" l="1"/>
  <c r="C118" i="10" s="1"/>
  <c r="D117" i="10"/>
  <c r="R117" i="10"/>
  <c r="N118" i="10" s="1"/>
  <c r="O117" i="10"/>
  <c r="R118" i="9"/>
  <c r="N119" i="9" s="1"/>
  <c r="O118" i="9"/>
  <c r="G116" i="9"/>
  <c r="C117" i="9" s="1"/>
  <c r="D116" i="9"/>
  <c r="Z116" i="9"/>
  <c r="AC116" i="9"/>
  <c r="Y117" i="9" s="1"/>
  <c r="D118" i="7"/>
  <c r="E118" i="7" s="1"/>
  <c r="G118" i="7" s="1"/>
  <c r="C119" i="7" s="1"/>
  <c r="F120" i="7"/>
  <c r="R118" i="10" l="1"/>
  <c r="N119" i="10" s="1"/>
  <c r="O118" i="10"/>
  <c r="G118" i="10"/>
  <c r="C119" i="10" s="1"/>
  <c r="D118" i="10"/>
  <c r="AC117" i="9"/>
  <c r="Y118" i="9" s="1"/>
  <c r="Z117" i="9"/>
  <c r="G117" i="9"/>
  <c r="C118" i="9" s="1"/>
  <c r="D117" i="9"/>
  <c r="O119" i="9"/>
  <c r="R119" i="9"/>
  <c r="N120" i="9" s="1"/>
  <c r="D119" i="7"/>
  <c r="E119" i="7" s="1"/>
  <c r="G119" i="7" s="1"/>
  <c r="C120" i="7" s="1"/>
  <c r="F121" i="7"/>
  <c r="G119" i="10" l="1"/>
  <c r="C120" i="10" s="1"/>
  <c r="D119" i="10"/>
  <c r="O119" i="10"/>
  <c r="R119" i="10"/>
  <c r="N120" i="10" s="1"/>
  <c r="AC118" i="9"/>
  <c r="Y119" i="9" s="1"/>
  <c r="Z118" i="9"/>
  <c r="R120" i="9"/>
  <c r="N121" i="9" s="1"/>
  <c r="O120" i="9"/>
  <c r="G118" i="9"/>
  <c r="C119" i="9" s="1"/>
  <c r="D118" i="9"/>
  <c r="D120" i="7"/>
  <c r="E120" i="7" s="1"/>
  <c r="G120" i="7" s="1"/>
  <c r="C121" i="7" s="1"/>
  <c r="F122" i="7"/>
  <c r="O120" i="10" l="1"/>
  <c r="R120" i="10"/>
  <c r="N121" i="10" s="1"/>
  <c r="G120" i="10"/>
  <c r="C121" i="10" s="1"/>
  <c r="D120" i="10"/>
  <c r="D119" i="9"/>
  <c r="G119" i="9"/>
  <c r="C120" i="9" s="1"/>
  <c r="R121" i="9"/>
  <c r="N122" i="9" s="1"/>
  <c r="O121" i="9"/>
  <c r="AC119" i="9"/>
  <c r="Y120" i="9" s="1"/>
  <c r="Z119" i="9"/>
  <c r="D121" i="7"/>
  <c r="E121" i="7" s="1"/>
  <c r="G121" i="7" s="1"/>
  <c r="C122" i="7" s="1"/>
  <c r="F123" i="7"/>
  <c r="G121" i="10" l="1"/>
  <c r="C122" i="10" s="1"/>
  <c r="D121" i="10"/>
  <c r="R121" i="10"/>
  <c r="N122" i="10" s="1"/>
  <c r="O121" i="10"/>
  <c r="AC120" i="9"/>
  <c r="Y121" i="9" s="1"/>
  <c r="Z120" i="9"/>
  <c r="R122" i="9"/>
  <c r="N123" i="9" s="1"/>
  <c r="O122" i="9"/>
  <c r="G120" i="9"/>
  <c r="C121" i="9" s="1"/>
  <c r="D120" i="9"/>
  <c r="D122" i="7"/>
  <c r="E122" i="7" s="1"/>
  <c r="G122" i="7" s="1"/>
  <c r="C123" i="7" s="1"/>
  <c r="F124" i="7"/>
  <c r="R122" i="10" l="1"/>
  <c r="N123" i="10" s="1"/>
  <c r="O122" i="10"/>
  <c r="G122" i="10"/>
  <c r="C123" i="10" s="1"/>
  <c r="D122" i="10"/>
  <c r="D121" i="9"/>
  <c r="G121" i="9"/>
  <c r="C122" i="9" s="1"/>
  <c r="R123" i="9"/>
  <c r="O123" i="9"/>
  <c r="Z121" i="9"/>
  <c r="AC121" i="9"/>
  <c r="Y122" i="9" s="1"/>
  <c r="D123" i="7"/>
  <c r="E123" i="7" s="1"/>
  <c r="G123" i="7" s="1"/>
  <c r="C124" i="7" s="1"/>
  <c r="F125" i="7"/>
  <c r="G123" i="10" l="1"/>
  <c r="D123" i="10"/>
  <c r="R123" i="10"/>
  <c r="O123" i="10"/>
  <c r="AC122" i="9"/>
  <c r="Y123" i="9" s="1"/>
  <c r="Z122" i="9"/>
  <c r="D122" i="9"/>
  <c r="G122" i="9"/>
  <c r="C123" i="9" s="1"/>
  <c r="D124" i="7"/>
  <c r="E124" i="7" s="1"/>
  <c r="G124" i="7" s="1"/>
  <c r="C125" i="7" s="1"/>
  <c r="F126" i="7"/>
  <c r="G123" i="9" l="1"/>
  <c r="D123" i="9"/>
  <c r="AC123" i="9"/>
  <c r="Z123" i="9"/>
  <c r="D125" i="7"/>
  <c r="E125" i="7" s="1"/>
  <c r="G125" i="7" s="1"/>
  <c r="C126" i="7" s="1"/>
  <c r="D126" i="7" l="1"/>
  <c r="E126" i="7" s="1"/>
  <c r="G126" i="7" s="1"/>
  <c r="E13" i="1" l="1"/>
  <c r="E36" i="1" l="1"/>
  <c r="E37" i="1" l="1"/>
  <c r="E38" i="1" s="1"/>
  <c r="F38" i="1"/>
</calcChain>
</file>

<file path=xl/sharedStrings.xml><?xml version="1.0" encoding="utf-8"?>
<sst xmlns="http://schemas.openxmlformats.org/spreadsheetml/2006/main" count="343" uniqueCount="94">
  <si>
    <t>Üürnik</t>
  </si>
  <si>
    <t>Rahandusministeerium</t>
  </si>
  <si>
    <t>Üüripinna aadress</t>
  </si>
  <si>
    <t>Suur tn 3, Jõgeva</t>
  </si>
  <si>
    <t>Üüripind (hooned)</t>
  </si>
  <si>
    <r>
      <t>m</t>
    </r>
    <r>
      <rPr>
        <b/>
        <vertAlign val="superscript"/>
        <sz val="11"/>
        <color indexed="8"/>
        <rFont val="Times New Roman"/>
        <family val="1"/>
      </rPr>
      <t>2</t>
    </r>
  </si>
  <si>
    <t>Territoorium</t>
  </si>
  <si>
    <t xml:space="preserve">Üüriteenused ja üür  </t>
  </si>
  <si>
    <t>EUR/m2</t>
  </si>
  <si>
    <t>summa kuus</t>
  </si>
  <si>
    <t xml:space="preserve">Muutmise alus </t>
  </si>
  <si>
    <t>Märkused</t>
  </si>
  <si>
    <t>Kapitalikomponent (bilansiline)</t>
  </si>
  <si>
    <t>Ei indekseerita</t>
  </si>
  <si>
    <t>Kapitalikomponent (parendustööd lisa 6.1 alusel)</t>
  </si>
  <si>
    <t>Tasutakse kuni 31.08.2031</t>
  </si>
  <si>
    <t>Kapitalikomponent (tavasisustus lisa 6.1 alusel)</t>
  </si>
  <si>
    <t>Kapitalikomponent (HARNO pisiparendus lisa 6.1 alusel)</t>
  </si>
  <si>
    <t>Tasutakse kuni 31.12.2028</t>
  </si>
  <si>
    <t>Remonttööd</t>
  </si>
  <si>
    <t>Remonttööd (tavasisustus lisa 6.1 alusel)</t>
  </si>
  <si>
    <t>Kinnisvara haldamine (haldusteenus)</t>
  </si>
  <si>
    <t xml:space="preserve"> Indekseerimine*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</si>
  <si>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</si>
  <si>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</si>
  <si>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</si>
  <si>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</si>
  <si>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</si>
  <si>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</si>
  <si>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</si>
  <si>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</si>
  <si>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</si>
  <si>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</si>
  <si>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</si>
  <si>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</si>
  <si>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</si>
  <si>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(730, 750 - bürooteenused, vee- ja kohviautomaadid)</t>
  </si>
  <si>
    <t>Tugiteenused (710, 740 - valveteenus, hoone sildid)</t>
  </si>
  <si>
    <t>Tugiteenused (790 - infotöötaja)</t>
  </si>
  <si>
    <t>Tasu fikseeritud, muutmine kokkuleppel</t>
  </si>
  <si>
    <t>KÕRVALTEENUSTE TASUD KOKKU</t>
  </si>
  <si>
    <t>Üür ja kõrvalteenuste tasud kokku ilma käibemaksuta (kuus)</t>
  </si>
  <si>
    <t>Käibemaks</t>
  </si>
  <si>
    <t>ÜÜR JA KÕRVALTEENUSTE TASUD KOOS KÄIBEMAKSUGA (kuus)</t>
  </si>
  <si>
    <t>ÜÜR JA KÕRVALTEENUSTE TASUD KÄIBEMAKSUTA (perioodil)</t>
  </si>
  <si>
    <t>12 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</si>
  <si>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</si>
  <si>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</si>
  <si>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</si>
  <si>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</si>
  <si>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</si>
  <si>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</si>
  <si>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</si>
  <si>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</si>
  <si>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</si>
  <si>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</si>
  <si>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</si>
  <si>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</si>
  <si>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</si>
  <si>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</si>
  <si>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</si>
  <si>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</si>
  <si>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</si>
  <si>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</si>
  <si>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</si>
  <si>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</si>
  <si>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2021 II pa</t>
  </si>
  <si>
    <t>Kuupäev</t>
  </si>
  <si>
    <t>Jrk nr</t>
  </si>
  <si>
    <t>Algjääk</t>
  </si>
  <si>
    <t>Intress</t>
  </si>
  <si>
    <t>Põhiosa</t>
  </si>
  <si>
    <t>Kap.komponent</t>
  </si>
  <si>
    <t>Lõppjääk</t>
  </si>
  <si>
    <t>RaM maksumus</t>
  </si>
  <si>
    <t>Üürnikuspetsiifilise investeeringu annuiteetmaksegraafik</t>
  </si>
  <si>
    <t>CO2 amortisatsioonigraafik</t>
  </si>
  <si>
    <t>*Kapitalikomponendi annuiteetmaksegraafik (CO2 vahenditeta)</t>
  </si>
  <si>
    <t>Üürniku spetsifiline algväärtus</t>
  </si>
  <si>
    <t>CO2 vahendid algväärtus</t>
  </si>
  <si>
    <t>Parendustööde algväärtus (CO2 vahenditeta)</t>
  </si>
  <si>
    <t>Üürniku spetsiifiline lõppväärtus</t>
  </si>
  <si>
    <t>CO2 vahendid lõppväärtus</t>
  </si>
  <si>
    <t>Parendustööde lõppväärtus</t>
  </si>
  <si>
    <t>Kapitali tulumäär</t>
  </si>
  <si>
    <t>Üürniku spetsiifiline algväärtus</t>
  </si>
  <si>
    <t>Kapitali tulumäär 2022 II pa</t>
  </si>
  <si>
    <t>Suur tn 3, Jõgeva linn, Jõgeva vald, Jõgeva maakond</t>
  </si>
  <si>
    <t xml:space="preserve">Lisa 3 </t>
  </si>
  <si>
    <t>üürilepingule nr KPJ-4/2020-23</t>
  </si>
  <si>
    <t>Üür ja kõrvalteenuste tasu 01.10.2025 - 31.12.2026</t>
  </si>
  <si>
    <t>01.10.2025 - 31.12.2025</t>
  </si>
  <si>
    <t>01.01.2026 - 31.12.2026</t>
  </si>
  <si>
    <t>3 kuud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</si>
</sst>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quot; kuud&quot;"/>
    <numFmt numFmtId="166" formatCode="0.0%"/>
    <numFmt numFmtId="167" formatCode="#,##0.00&quot; &quot;;[Red]&quot;-&quot;#,##0.00&quot; &quot;"/>
    <numFmt numFmtId="168" formatCode="d&quot;.&quot;mm&quot;.&quot;yyyy"/>
    <numFmt numFmtId="169" formatCode="0.000%"/>
    <numFmt numFmtId="170" formatCode="#,###"/>
  </numFmts>
  <fonts count="43"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Times New Roman"/>
      <family val="1"/>
    </font>
    <font>
      <b/>
      <sz val="14"/>
      <color theme="1"/>
      <name val="Times New Roman"/>
      <family val="1"/>
      <charset val="186"/>
    </font>
    <font>
      <b/>
      <sz val="11"/>
      <color theme="1"/>
      <name val="Times New Roman"/>
      <family val="1"/>
    </font>
    <font>
      <b/>
      <sz val="11"/>
      <name val="Times New Roman"/>
      <family val="1"/>
    </font>
    <font>
      <sz val="12"/>
      <color theme="1"/>
      <name val="Times New Roman"/>
      <family val="1"/>
    </font>
    <font>
      <b/>
      <sz val="11"/>
      <color rgb="FFFF0000"/>
      <name val="Times New Roman"/>
      <family val="1"/>
    </font>
    <font>
      <sz val="11"/>
      <color indexed="8"/>
      <name val="Times New Roman"/>
      <family val="1"/>
    </font>
    <font>
      <sz val="11"/>
      <color theme="0" tint="-0.499984740745262"/>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Calibri"/>
      <family val="2"/>
      <scheme val="minor"/>
    </font>
    <font>
      <b/>
      <sz val="14"/>
      <name val="Calibri"/>
      <family val="2"/>
    </font>
    <font>
      <b/>
      <sz val="11"/>
      <name val="Calibri"/>
      <family val="2"/>
      <scheme val="minor"/>
    </font>
    <font>
      <b/>
      <i/>
      <sz val="11"/>
      <name val="Calibri"/>
      <family val="2"/>
    </font>
    <font>
      <i/>
      <sz val="9"/>
      <name val="Calibri"/>
      <family val="2"/>
    </font>
    <font>
      <i/>
      <sz val="9"/>
      <color rgb="FF000000"/>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sz val="11"/>
      <color rgb="FF1F497D"/>
      <name val="Calibri"/>
      <family val="2"/>
    </font>
    <font>
      <b/>
      <i/>
      <sz val="11"/>
      <color rgb="FF000000"/>
      <name val="Calibri"/>
      <family val="2"/>
    </font>
    <font>
      <b/>
      <i/>
      <sz val="11"/>
      <color theme="0" tint="-0.34998626667073579"/>
      <name val="Calibri"/>
      <family val="2"/>
    </font>
    <font>
      <i/>
      <sz val="9"/>
      <color theme="0" tint="-0.34998626667073579"/>
      <name val="Calibri"/>
      <family val="2"/>
    </font>
    <font>
      <sz val="11"/>
      <name val="Calibri"/>
      <family val="2"/>
      <charset val="186"/>
    </font>
    <font>
      <b/>
      <sz val="16"/>
      <name val="Calibri"/>
      <family val="2"/>
    </font>
    <font>
      <b/>
      <vertAlign val="superscript"/>
      <sz val="11"/>
      <color indexed="8"/>
      <name val="Times New Roman"/>
      <family val="1"/>
    </font>
    <font>
      <b/>
      <sz val="11"/>
      <color theme="1"/>
      <name val="Times New Roman"/>
      <family val="1"/>
      <charset val="186"/>
    </font>
    <font>
      <i/>
      <sz val="11"/>
      <color theme="1"/>
      <name val="Times New Roman"/>
      <family val="1"/>
      <charset val="186"/>
    </font>
    <font>
      <sz val="1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s>
  <cellStyleXfs count="5">
    <xf numFmtId="0" fontId="0" fillId="0" borderId="0"/>
    <xf numFmtId="9" fontId="1" fillId="0" borderId="0" applyFont="0" applyFill="0" applyBorder="0" applyAlignment="0" applyProtection="0"/>
    <xf numFmtId="0" fontId="15" fillId="0" borderId="0"/>
    <xf numFmtId="0" fontId="1" fillId="0" borderId="0"/>
    <xf numFmtId="0" fontId="1" fillId="0" borderId="0"/>
  </cellStyleXfs>
  <cellXfs count="230">
    <xf numFmtId="0" fontId="0" fillId="0" borderId="0" xfId="0"/>
    <xf numFmtId="0" fontId="3" fillId="0" borderId="0" xfId="0" applyFont="1"/>
    <xf numFmtId="0" fontId="3" fillId="0" borderId="0" xfId="0" applyFont="1" applyAlignment="1">
      <alignment horizontal="right"/>
    </xf>
    <xf numFmtId="0" fontId="5" fillId="0" borderId="1" xfId="0" applyFont="1" applyBorder="1"/>
    <xf numFmtId="9" fontId="3" fillId="0" borderId="0" xfId="1" applyFont="1"/>
    <xf numFmtId="1" fontId="3" fillId="0" borderId="0" xfId="0" applyNumberFormat="1" applyFont="1"/>
    <xf numFmtId="0" fontId="6" fillId="0" borderId="1" xfId="0" applyFont="1" applyBorder="1"/>
    <xf numFmtId="0" fontId="3" fillId="0" borderId="0" xfId="0" applyFont="1" applyAlignment="1">
      <alignment horizontal="center"/>
    </xf>
    <xf numFmtId="0" fontId="7" fillId="0" borderId="0" xfId="0" applyFont="1"/>
    <xf numFmtId="0" fontId="5" fillId="0" borderId="0" xfId="0" applyFont="1"/>
    <xf numFmtId="0" fontId="5" fillId="0" borderId="1" xfId="0" applyFont="1" applyBorder="1" applyAlignment="1">
      <alignment horizontal="right"/>
    </xf>
    <xf numFmtId="164" fontId="6" fillId="0" borderId="1" xfId="0" applyNumberFormat="1" applyFont="1" applyBorder="1" applyAlignment="1">
      <alignment horizontal="right"/>
    </xf>
    <xf numFmtId="0" fontId="8" fillId="0" borderId="0" xfId="0" applyFont="1" applyAlignment="1">
      <alignment horizontal="right"/>
    </xf>
    <xf numFmtId="0" fontId="8" fillId="0" borderId="0" xfId="0" applyFont="1"/>
    <xf numFmtId="0" fontId="5" fillId="2" borderId="2" xfId="0" applyFont="1" applyFill="1" applyBorder="1" applyAlignment="1">
      <alignment horizontal="left"/>
    </xf>
    <xf numFmtId="0" fontId="5" fillId="2" borderId="3" xfId="0" applyFont="1" applyFill="1" applyBorder="1"/>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wrapText="1"/>
    </xf>
    <xf numFmtId="0" fontId="5" fillId="2" borderId="7" xfId="0" applyFont="1" applyFill="1" applyBorder="1" applyAlignment="1">
      <alignment horizontal="center"/>
    </xf>
    <xf numFmtId="0" fontId="3" fillId="0" borderId="8" xfId="0" applyFont="1" applyBorder="1" applyAlignment="1">
      <alignment horizontal="center"/>
    </xf>
    <xf numFmtId="0" fontId="3" fillId="3" borderId="9" xfId="0" applyFont="1" applyFill="1" applyBorder="1"/>
    <xf numFmtId="0" fontId="3" fillId="3" borderId="10" xfId="0" applyFont="1" applyFill="1" applyBorder="1"/>
    <xf numFmtId="4" fontId="3" fillId="0" borderId="11" xfId="0" applyNumberFormat="1" applyFont="1" applyBorder="1" applyAlignment="1">
      <alignment horizontal="right" wrapText="1"/>
    </xf>
    <xf numFmtId="4" fontId="3" fillId="0" borderId="12" xfId="0" applyNumberFormat="1" applyFont="1" applyBorder="1" applyAlignment="1">
      <alignment wrapText="1"/>
    </xf>
    <xf numFmtId="3" fontId="3" fillId="0" borderId="0" xfId="0" applyNumberFormat="1" applyFont="1"/>
    <xf numFmtId="2" fontId="3" fillId="0" borderId="0" xfId="0" applyNumberFormat="1" applyFont="1"/>
    <xf numFmtId="0" fontId="3" fillId="0" borderId="11" xfId="0" applyFont="1" applyBorder="1" applyAlignment="1">
      <alignment horizontal="center"/>
    </xf>
    <xf numFmtId="0" fontId="3" fillId="0" borderId="15" xfId="0" applyFont="1" applyBorder="1"/>
    <xf numFmtId="0" fontId="3" fillId="0" borderId="16" xfId="0" applyFont="1" applyBorder="1"/>
    <xf numFmtId="0" fontId="5" fillId="2" borderId="8" xfId="0" applyFont="1" applyFill="1" applyBorder="1" applyAlignment="1">
      <alignment horizontal="center"/>
    </xf>
    <xf numFmtId="0" fontId="5" fillId="2" borderId="10" xfId="0" applyFont="1" applyFill="1" applyBorder="1"/>
    <xf numFmtId="4" fontId="6" fillId="2" borderId="8" xfId="0" applyNumberFormat="1" applyFont="1" applyFill="1" applyBorder="1" applyAlignment="1">
      <alignment horizontal="right"/>
    </xf>
    <xf numFmtId="4" fontId="5" fillId="2" borderId="18" xfId="0" applyNumberFormat="1" applyFont="1" applyFill="1" applyBorder="1" applyAlignment="1">
      <alignment horizontal="right"/>
    </xf>
    <xf numFmtId="4" fontId="5" fillId="2" borderId="19" xfId="0" applyNumberFormat="1" applyFont="1" applyFill="1" applyBorder="1" applyAlignment="1">
      <alignment horizontal="right"/>
    </xf>
    <xf numFmtId="0" fontId="3" fillId="2" borderId="18" xfId="0" applyFont="1" applyFill="1" applyBorder="1"/>
    <xf numFmtId="0" fontId="5" fillId="3" borderId="20" xfId="0" applyFont="1" applyFill="1" applyBorder="1" applyAlignment="1">
      <alignment horizontal="center"/>
    </xf>
    <xf numFmtId="0" fontId="5" fillId="3" borderId="0" xfId="0" applyFont="1" applyFill="1"/>
    <xf numFmtId="4" fontId="8" fillId="3" borderId="20" xfId="0" applyNumberFormat="1" applyFont="1" applyFill="1" applyBorder="1" applyAlignment="1">
      <alignment horizontal="right"/>
    </xf>
    <xf numFmtId="4" fontId="5" fillId="3" borderId="18" xfId="0" applyNumberFormat="1" applyFont="1" applyFill="1" applyBorder="1" applyAlignment="1">
      <alignment horizontal="right"/>
    </xf>
    <xf numFmtId="4" fontId="5" fillId="3" borderId="19" xfId="0" applyNumberFormat="1" applyFont="1" applyFill="1" applyBorder="1" applyAlignment="1">
      <alignment horizontal="right"/>
    </xf>
    <xf numFmtId="0" fontId="3" fillId="3" borderId="21" xfId="0" applyFont="1" applyFill="1" applyBorder="1"/>
    <xf numFmtId="0" fontId="5" fillId="2" borderId="8" xfId="0" applyFont="1" applyFill="1" applyBorder="1" applyAlignment="1">
      <alignment horizontal="left"/>
    </xf>
    <xf numFmtId="4" fontId="5" fillId="2" borderId="11" xfId="0" applyNumberFormat="1" applyFont="1" applyFill="1" applyBorder="1" applyAlignment="1">
      <alignment horizontal="center"/>
    </xf>
    <xf numFmtId="0" fontId="5" fillId="2" borderId="17" xfId="0" applyFont="1" applyFill="1" applyBorder="1" applyAlignment="1">
      <alignment horizontal="center"/>
    </xf>
    <xf numFmtId="0" fontId="5" fillId="2" borderId="22" xfId="0" applyFont="1" applyFill="1" applyBorder="1" applyAlignment="1">
      <alignment horizontal="center" wrapText="1"/>
    </xf>
    <xf numFmtId="0" fontId="5" fillId="2" borderId="18" xfId="0" applyFont="1" applyFill="1" applyBorder="1" applyAlignment="1">
      <alignment horizontal="center"/>
    </xf>
    <xf numFmtId="14" fontId="3" fillId="0" borderId="0" xfId="0" applyNumberFormat="1" applyFont="1"/>
    <xf numFmtId="0" fontId="5" fillId="4" borderId="23" xfId="0" applyFont="1" applyFill="1" applyBorder="1" applyAlignment="1">
      <alignment horizontal="left"/>
    </xf>
    <xf numFmtId="0" fontId="5" fillId="4" borderId="24" xfId="0" applyFont="1" applyFill="1" applyBorder="1"/>
    <xf numFmtId="4" fontId="11" fillId="4" borderId="25" xfId="0" applyNumberFormat="1" applyFont="1" applyFill="1" applyBorder="1" applyAlignment="1">
      <alignment horizontal="right"/>
    </xf>
    <xf numFmtId="4" fontId="11" fillId="4" borderId="26" xfId="0" applyNumberFormat="1" applyFont="1" applyFill="1" applyBorder="1" applyAlignment="1">
      <alignment horizontal="right"/>
    </xf>
    <xf numFmtId="4" fontId="5" fillId="4" borderId="27" xfId="0" applyNumberFormat="1" applyFont="1" applyFill="1" applyBorder="1" applyAlignment="1">
      <alignment horizontal="right"/>
    </xf>
    <xf numFmtId="0" fontId="3" fillId="4" borderId="28" xfId="0" applyFont="1" applyFill="1" applyBorder="1"/>
    <xf numFmtId="0" fontId="5" fillId="0" borderId="0" xfId="0" applyFont="1" applyAlignment="1">
      <alignment horizontal="left"/>
    </xf>
    <xf numFmtId="4" fontId="5" fillId="0" borderId="20" xfId="0" applyNumberFormat="1" applyFont="1" applyBorder="1" applyAlignment="1">
      <alignment horizontal="right"/>
    </xf>
    <xf numFmtId="4" fontId="5" fillId="0" borderId="21" xfId="0" applyNumberFormat="1" applyFont="1" applyBorder="1" applyAlignment="1">
      <alignment horizontal="right"/>
    </xf>
    <xf numFmtId="4" fontId="5" fillId="0" borderId="0" xfId="0" applyNumberFormat="1" applyFont="1" applyAlignment="1">
      <alignment horizontal="right"/>
    </xf>
    <xf numFmtId="9" fontId="6" fillId="0" borderId="0" xfId="0" applyNumberFormat="1" applyFont="1" applyAlignment="1">
      <alignment horizontal="left"/>
    </xf>
    <xf numFmtId="4" fontId="3" fillId="0" borderId="20" xfId="0" applyNumberFormat="1" applyFont="1" applyBorder="1" applyAlignment="1">
      <alignment horizontal="right"/>
    </xf>
    <xf numFmtId="165" fontId="5" fillId="0" borderId="20" xfId="0" applyNumberFormat="1" applyFont="1" applyBorder="1"/>
    <xf numFmtId="3" fontId="5" fillId="0" borderId="0" xfId="0" applyNumberFormat="1" applyFont="1" applyAlignment="1">
      <alignment horizontal="right"/>
    </xf>
    <xf numFmtId="4" fontId="5" fillId="0" borderId="0" xfId="0" applyNumberFormat="1" applyFont="1" applyAlignment="1">
      <alignment horizontal="left"/>
    </xf>
    <xf numFmtId="165" fontId="5" fillId="0" borderId="25" xfId="0" applyNumberFormat="1" applyFont="1" applyBorder="1"/>
    <xf numFmtId="4" fontId="6" fillId="0" borderId="26" xfId="0" applyNumberFormat="1" applyFont="1" applyBorder="1"/>
    <xf numFmtId="3" fontId="6" fillId="0" borderId="0" xfId="0" applyNumberFormat="1" applyFont="1"/>
    <xf numFmtId="4" fontId="6" fillId="0" borderId="0" xfId="0" applyNumberFormat="1" applyFont="1"/>
    <xf numFmtId="0" fontId="13" fillId="0" borderId="0" xfId="0" applyFont="1"/>
    <xf numFmtId="0" fontId="14" fillId="0" borderId="0" xfId="0" applyFont="1"/>
    <xf numFmtId="0" fontId="15" fillId="3" borderId="0" xfId="2" applyFill="1"/>
    <xf numFmtId="0" fontId="16" fillId="5" borderId="0" xfId="2" applyFont="1" applyFill="1" applyAlignment="1">
      <alignment horizontal="right"/>
    </xf>
    <xf numFmtId="0" fontId="0" fillId="3" borderId="0" xfId="0" applyFill="1"/>
    <xf numFmtId="0" fontId="17" fillId="5" borderId="0" xfId="2" applyFont="1" applyFill="1"/>
    <xf numFmtId="0" fontId="17" fillId="5" borderId="0" xfId="2" applyFont="1" applyFill="1" applyAlignment="1">
      <alignment horizontal="right"/>
    </xf>
    <xf numFmtId="0" fontId="17" fillId="3" borderId="0" xfId="2" applyFont="1" applyFill="1"/>
    <xf numFmtId="0" fontId="18" fillId="3" borderId="0" xfId="0" applyFont="1" applyFill="1"/>
    <xf numFmtId="0" fontId="18" fillId="6" borderId="0" xfId="0" applyFont="1" applyFill="1" applyProtection="1">
      <protection hidden="1"/>
    </xf>
    <xf numFmtId="0" fontId="18" fillId="6" borderId="0" xfId="0" applyFont="1" applyFill="1"/>
    <xf numFmtId="0" fontId="19" fillId="5" borderId="0" xfId="2" applyFont="1" applyFill="1"/>
    <xf numFmtId="4" fontId="19" fillId="5" borderId="0" xfId="2" applyNumberFormat="1" applyFont="1" applyFill="1"/>
    <xf numFmtId="0" fontId="18" fillId="6" borderId="0" xfId="0" applyFont="1" applyFill="1" applyProtection="1">
      <protection locked="0" hidden="1"/>
    </xf>
    <xf numFmtId="164" fontId="18" fillId="6" borderId="0" xfId="0" applyNumberFormat="1" applyFont="1" applyFill="1" applyProtection="1">
      <protection hidden="1"/>
    </xf>
    <xf numFmtId="166" fontId="18" fillId="6" borderId="0" xfId="1" applyNumberFormat="1" applyFont="1" applyFill="1"/>
    <xf numFmtId="4" fontId="18" fillId="3" borderId="0" xfId="0" applyNumberFormat="1" applyFont="1" applyFill="1"/>
    <xf numFmtId="2" fontId="18" fillId="3" borderId="0" xfId="0" applyNumberFormat="1" applyFont="1" applyFill="1"/>
    <xf numFmtId="4" fontId="17" fillId="5" borderId="0" xfId="2" applyNumberFormat="1" applyFont="1" applyFill="1"/>
    <xf numFmtId="167" fontId="18" fillId="3" borderId="0" xfId="0" applyNumberFormat="1" applyFont="1" applyFill="1"/>
    <xf numFmtId="0" fontId="17" fillId="7" borderId="29" xfId="2" applyFont="1" applyFill="1" applyBorder="1"/>
    <xf numFmtId="0" fontId="17" fillId="5" borderId="30" xfId="2" applyFont="1" applyFill="1" applyBorder="1"/>
    <xf numFmtId="0" fontId="18" fillId="3" borderId="30" xfId="0" applyFont="1" applyFill="1" applyBorder="1"/>
    <xf numFmtId="168" fontId="17" fillId="7" borderId="30" xfId="2" applyNumberFormat="1" applyFont="1" applyFill="1" applyBorder="1"/>
    <xf numFmtId="0" fontId="17" fillId="7" borderId="31" xfId="2" applyFont="1" applyFill="1" applyBorder="1"/>
    <xf numFmtId="0" fontId="20" fillId="3" borderId="0" xfId="0" applyFont="1" applyFill="1" applyProtection="1">
      <protection hidden="1"/>
    </xf>
    <xf numFmtId="0" fontId="17" fillId="7" borderId="32" xfId="2" applyFont="1" applyFill="1" applyBorder="1"/>
    <xf numFmtId="0" fontId="17" fillId="7" borderId="0" xfId="2" applyFont="1" applyFill="1"/>
    <xf numFmtId="0" fontId="17" fillId="7" borderId="33" xfId="2" applyFont="1" applyFill="1" applyBorder="1"/>
    <xf numFmtId="164" fontId="18" fillId="3" borderId="0" xfId="0" applyNumberFormat="1" applyFont="1" applyFill="1" applyProtection="1">
      <protection hidden="1"/>
    </xf>
    <xf numFmtId="168" fontId="18" fillId="3" borderId="0" xfId="0" applyNumberFormat="1" applyFont="1" applyFill="1"/>
    <xf numFmtId="3" fontId="17" fillId="7" borderId="0" xfId="2" applyNumberFormat="1" applyFont="1" applyFill="1"/>
    <xf numFmtId="0" fontId="20" fillId="6" borderId="0" xfId="0" applyFont="1" applyFill="1" applyProtection="1">
      <protection hidden="1"/>
    </xf>
    <xf numFmtId="164" fontId="20" fillId="6" borderId="0" xfId="0" applyNumberFormat="1" applyFont="1" applyFill="1" applyProtection="1">
      <protection hidden="1"/>
    </xf>
    <xf numFmtId="10" fontId="17" fillId="7" borderId="0" xfId="1" applyNumberFormat="1" applyFont="1" applyFill="1" applyBorder="1"/>
    <xf numFmtId="164" fontId="20" fillId="3" borderId="0" xfId="0" applyNumberFormat="1" applyFont="1" applyFill="1" applyProtection="1">
      <protection hidden="1"/>
    </xf>
    <xf numFmtId="0" fontId="18" fillId="3" borderId="0" xfId="0" applyFont="1" applyFill="1" applyProtection="1">
      <protection locked="0" hidden="1"/>
    </xf>
    <xf numFmtId="164" fontId="2" fillId="3" borderId="0" xfId="0" applyNumberFormat="1" applyFont="1" applyFill="1" applyProtection="1">
      <protection hidden="1"/>
    </xf>
    <xf numFmtId="0" fontId="17" fillId="7" borderId="16" xfId="2" applyFont="1" applyFill="1" applyBorder="1"/>
    <xf numFmtId="0" fontId="17" fillId="5" borderId="34" xfId="2" applyFont="1" applyFill="1" applyBorder="1"/>
    <xf numFmtId="0" fontId="18" fillId="3" borderId="34" xfId="0" applyFont="1" applyFill="1" applyBorder="1"/>
    <xf numFmtId="169" fontId="17" fillId="7" borderId="34" xfId="2" applyNumberFormat="1" applyFont="1" applyFill="1" applyBorder="1"/>
    <xf numFmtId="0" fontId="17" fillId="7" borderId="22" xfId="2" applyFont="1" applyFill="1" applyBorder="1"/>
    <xf numFmtId="169" fontId="17" fillId="7" borderId="0" xfId="2" applyNumberFormat="1" applyFont="1" applyFill="1"/>
    <xf numFmtId="0" fontId="21" fillId="5" borderId="35" xfId="2" applyFont="1" applyFill="1" applyBorder="1" applyAlignment="1">
      <alignment horizontal="right"/>
    </xf>
    <xf numFmtId="168" fontId="22" fillId="5" borderId="0" xfId="2" applyNumberFormat="1" applyFont="1" applyFill="1"/>
    <xf numFmtId="167" fontId="17" fillId="5" borderId="0" xfId="2" applyNumberFormat="1" applyFont="1" applyFill="1"/>
    <xf numFmtId="168" fontId="23" fillId="5" borderId="0" xfId="2" applyNumberFormat="1" applyFont="1" applyFill="1"/>
    <xf numFmtId="0" fontId="15" fillId="5" borderId="0" xfId="2" applyFill="1"/>
    <xf numFmtId="4" fontId="15" fillId="5" borderId="0" xfId="2" applyNumberFormat="1" applyFill="1"/>
    <xf numFmtId="167" fontId="15"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0" fontId="24" fillId="3" borderId="0" xfId="2" applyFont="1" applyFill="1"/>
    <xf numFmtId="0" fontId="25" fillId="5" borderId="0" xfId="2" applyFont="1" applyFill="1" applyAlignment="1">
      <alignment horizontal="right"/>
    </xf>
    <xf numFmtId="0" fontId="24" fillId="5" borderId="0" xfId="2" applyFont="1" applyFill="1"/>
    <xf numFmtId="0" fontId="24" fillId="5" borderId="0" xfId="2" applyFont="1" applyFill="1" applyAlignment="1">
      <alignment horizontal="right"/>
    </xf>
    <xf numFmtId="0" fontId="26" fillId="5" borderId="0" xfId="2" applyFont="1" applyFill="1"/>
    <xf numFmtId="0" fontId="27" fillId="5" borderId="0" xfId="2" applyFont="1" applyFill="1"/>
    <xf numFmtId="4" fontId="28" fillId="5" borderId="0" xfId="2" applyNumberFormat="1" applyFont="1" applyFill="1"/>
    <xf numFmtId="0" fontId="29" fillId="5" borderId="0" xfId="2" applyFont="1" applyFill="1"/>
    <xf numFmtId="4" fontId="0" fillId="3" borderId="0" xfId="0" applyNumberFormat="1" applyFill="1"/>
    <xf numFmtId="0" fontId="30" fillId="5" borderId="0" xfId="2" applyFont="1" applyFill="1"/>
    <xf numFmtId="4" fontId="24" fillId="5" borderId="0" xfId="2" applyNumberFormat="1" applyFont="1" applyFill="1"/>
    <xf numFmtId="167" fontId="0" fillId="3" borderId="0" xfId="0" applyNumberFormat="1" applyFill="1"/>
    <xf numFmtId="0" fontId="15" fillId="7" borderId="29" xfId="2" applyFill="1" applyBorder="1"/>
    <xf numFmtId="0" fontId="15" fillId="5" borderId="30" xfId="2" applyFill="1" applyBorder="1"/>
    <xf numFmtId="0" fontId="0" fillId="3" borderId="30" xfId="0" applyFill="1" applyBorder="1"/>
    <xf numFmtId="0" fontId="15" fillId="7" borderId="31" xfId="2" applyFill="1" applyBorder="1"/>
    <xf numFmtId="0" fontId="2" fillId="3" borderId="0" xfId="0" applyFont="1" applyFill="1" applyProtection="1">
      <protection hidden="1"/>
    </xf>
    <xf numFmtId="0" fontId="24" fillId="7" borderId="29" xfId="2" applyFont="1" applyFill="1" applyBorder="1"/>
    <xf numFmtId="0" fontId="24" fillId="5" borderId="30" xfId="2" applyFont="1" applyFill="1" applyBorder="1"/>
    <xf numFmtId="0" fontId="31" fillId="3" borderId="30" xfId="3" applyFont="1" applyFill="1" applyBorder="1"/>
    <xf numFmtId="168" fontId="24" fillId="7" borderId="30" xfId="2" applyNumberFormat="1" applyFont="1" applyFill="1" applyBorder="1"/>
    <xf numFmtId="0" fontId="24" fillId="7" borderId="31" xfId="2" applyFont="1" applyFill="1" applyBorder="1"/>
    <xf numFmtId="0" fontId="15" fillId="7" borderId="32" xfId="2" applyFill="1" applyBorder="1"/>
    <xf numFmtId="0" fontId="15" fillId="7" borderId="33" xfId="2" applyFill="1" applyBorder="1"/>
    <xf numFmtId="0" fontId="24" fillId="7" borderId="32" xfId="2" applyFont="1" applyFill="1" applyBorder="1"/>
    <xf numFmtId="0" fontId="31" fillId="3" borderId="0" xfId="3" applyFont="1" applyFill="1"/>
    <xf numFmtId="0" fontId="24" fillId="7" borderId="0" xfId="2" applyFont="1" applyFill="1"/>
    <xf numFmtId="0" fontId="24" fillId="7" borderId="33" xfId="2" applyFont="1" applyFill="1" applyBorder="1"/>
    <xf numFmtId="168" fontId="0" fillId="3" borderId="0" xfId="0" applyNumberFormat="1" applyFill="1"/>
    <xf numFmtId="3" fontId="15" fillId="7" borderId="0" xfId="2" applyNumberFormat="1" applyFill="1"/>
    <xf numFmtId="168" fontId="31" fillId="3" borderId="0" xfId="3" applyNumberFormat="1" applyFont="1" applyFill="1"/>
    <xf numFmtId="3" fontId="24" fillId="7" borderId="0" xfId="2" applyNumberFormat="1" applyFont="1" applyFill="1"/>
    <xf numFmtId="170" fontId="15" fillId="3" borderId="0" xfId="2" applyNumberFormat="1" applyFill="1"/>
    <xf numFmtId="170" fontId="32" fillId="0" borderId="0" xfId="4" applyNumberFormat="1" applyFont="1" applyAlignment="1">
      <alignment vertical="center"/>
    </xf>
    <xf numFmtId="0" fontId="33" fillId="3" borderId="0" xfId="2" applyFont="1" applyFill="1"/>
    <xf numFmtId="0" fontId="24" fillId="7" borderId="16" xfId="2" applyFont="1" applyFill="1" applyBorder="1"/>
    <xf numFmtId="0" fontId="24" fillId="5" borderId="34" xfId="2" applyFont="1" applyFill="1" applyBorder="1"/>
    <xf numFmtId="0" fontId="31" fillId="3" borderId="34" xfId="3" applyFont="1" applyFill="1" applyBorder="1"/>
    <xf numFmtId="169" fontId="24" fillId="3" borderId="34" xfId="2" applyNumberFormat="1" applyFont="1" applyFill="1" applyBorder="1"/>
    <xf numFmtId="0" fontId="24" fillId="7" borderId="22" xfId="2" applyFont="1" applyFill="1" applyBorder="1"/>
    <xf numFmtId="0" fontId="15" fillId="7" borderId="0" xfId="2" applyFill="1"/>
    <xf numFmtId="169" fontId="15" fillId="7" borderId="0" xfId="2" applyNumberFormat="1" applyFill="1"/>
    <xf numFmtId="169" fontId="24" fillId="7" borderId="0" xfId="2" applyNumberFormat="1" applyFont="1" applyFill="1"/>
    <xf numFmtId="0" fontId="34" fillId="5" borderId="35" xfId="2" applyFont="1" applyFill="1" applyBorder="1" applyAlignment="1">
      <alignment horizontal="right"/>
    </xf>
    <xf numFmtId="0" fontId="35" fillId="5" borderId="35" xfId="2" applyFont="1" applyFill="1" applyBorder="1" applyAlignment="1">
      <alignment horizontal="right"/>
    </xf>
    <xf numFmtId="168" fontId="36" fillId="5" borderId="0" xfId="2" applyNumberFormat="1" applyFont="1" applyFill="1"/>
    <xf numFmtId="167" fontId="24" fillId="5" borderId="0" xfId="2" applyNumberFormat="1" applyFont="1" applyFill="1"/>
    <xf numFmtId="0" fontId="3" fillId="0" borderId="1" xfId="0" applyFont="1" applyBorder="1"/>
    <xf numFmtId="0" fontId="3" fillId="0" borderId="9" xfId="0" applyFont="1" applyBorder="1"/>
    <xf numFmtId="0" fontId="5" fillId="0" borderId="0" xfId="0" applyFont="1" applyAlignment="1">
      <alignment horizontal="left" wrapText="1"/>
    </xf>
    <xf numFmtId="0" fontId="7" fillId="0" borderId="0" xfId="0" applyFont="1" applyAlignment="1">
      <alignment horizontal="left" wrapText="1"/>
    </xf>
    <xf numFmtId="4" fontId="3" fillId="0" borderId="31" xfId="0" applyNumberFormat="1" applyFont="1" applyBorder="1" applyAlignment="1">
      <alignment horizontal="center" vertical="center" wrapText="1"/>
    </xf>
    <xf numFmtId="4" fontId="3" fillId="0" borderId="19" xfId="0" applyNumberFormat="1" applyFont="1" applyBorder="1" applyAlignment="1">
      <alignment vertical="center" wrapText="1"/>
    </xf>
    <xf numFmtId="4" fontId="16" fillId="5" borderId="0" xfId="2" applyNumberFormat="1" applyFont="1" applyFill="1" applyAlignment="1">
      <alignment horizontal="right"/>
    </xf>
    <xf numFmtId="4" fontId="25" fillId="5" borderId="0" xfId="2" applyNumberFormat="1" applyFont="1" applyFill="1" applyAlignment="1">
      <alignment horizontal="right"/>
    </xf>
    <xf numFmtId="4" fontId="17" fillId="5" borderId="0" xfId="2" applyNumberFormat="1" applyFont="1" applyFill="1" applyAlignment="1">
      <alignment horizontal="right"/>
    </xf>
    <xf numFmtId="4" fontId="24" fillId="5" borderId="0" xfId="2" applyNumberFormat="1" applyFont="1" applyFill="1" applyAlignment="1">
      <alignment horizontal="right"/>
    </xf>
    <xf numFmtId="4" fontId="29" fillId="5" borderId="0" xfId="2" applyNumberFormat="1" applyFont="1" applyFill="1"/>
    <xf numFmtId="4" fontId="24" fillId="3" borderId="0" xfId="2" applyNumberFormat="1" applyFont="1" applyFill="1"/>
    <xf numFmtId="4" fontId="15" fillId="3" borderId="0" xfId="2" applyNumberFormat="1" applyFill="1"/>
    <xf numFmtId="4" fontId="31" fillId="3" borderId="0" xfId="3" applyNumberFormat="1" applyFont="1" applyFill="1"/>
    <xf numFmtId="4" fontId="32" fillId="0" borderId="0" xfId="4" applyNumberFormat="1" applyFont="1" applyAlignment="1">
      <alignment vertical="center"/>
    </xf>
    <xf numFmtId="4" fontId="33" fillId="3" borderId="0" xfId="2" applyNumberFormat="1" applyFont="1" applyFill="1"/>
    <xf numFmtId="4" fontId="34" fillId="5" borderId="35" xfId="2" applyNumberFormat="1" applyFont="1" applyFill="1" applyBorder="1" applyAlignment="1">
      <alignment horizontal="right"/>
    </xf>
    <xf numFmtId="4" fontId="35" fillId="5" borderId="35" xfId="2" applyNumberFormat="1" applyFont="1" applyFill="1" applyBorder="1" applyAlignment="1">
      <alignment horizontal="right"/>
    </xf>
    <xf numFmtId="3" fontId="37" fillId="7" borderId="0" xfId="2" applyNumberFormat="1" applyFont="1" applyFill="1"/>
    <xf numFmtId="166" fontId="17" fillId="7" borderId="34" xfId="2" applyNumberFormat="1" applyFont="1" applyFill="1" applyBorder="1"/>
    <xf numFmtId="4" fontId="10" fillId="0" borderId="11" xfId="0" applyNumberFormat="1" applyFont="1" applyBorder="1" applyAlignment="1">
      <alignment vertical="center" wrapText="1"/>
    </xf>
    <xf numFmtId="0" fontId="3" fillId="0" borderId="30" xfId="0" applyFont="1" applyBorder="1"/>
    <xf numFmtId="0" fontId="3" fillId="3" borderId="21" xfId="0" applyFont="1" applyFill="1" applyBorder="1" applyAlignment="1">
      <alignment horizontal="center" vertical="center" wrapText="1"/>
    </xf>
    <xf numFmtId="4" fontId="10" fillId="0" borderId="12" xfId="0" applyNumberFormat="1" applyFont="1" applyBorder="1" applyAlignment="1">
      <alignment vertical="center" wrapText="1"/>
    </xf>
    <xf numFmtId="1" fontId="24" fillId="7" borderId="0" xfId="2" applyNumberFormat="1" applyFont="1" applyFill="1"/>
    <xf numFmtId="166" fontId="24" fillId="3" borderId="34" xfId="2" applyNumberFormat="1" applyFont="1" applyFill="1" applyBorder="1"/>
    <xf numFmtId="0" fontId="5" fillId="0" borderId="0" xfId="0" applyFont="1" applyAlignment="1">
      <alignment horizontal="right"/>
    </xf>
    <xf numFmtId="3" fontId="6" fillId="0" borderId="0" xfId="0" applyNumberFormat="1" applyFont="1" applyAlignment="1">
      <alignment horizontal="right"/>
    </xf>
    <xf numFmtId="0" fontId="38" fillId="5" borderId="0" xfId="2" applyFont="1" applyFill="1"/>
    <xf numFmtId="2" fontId="0" fillId="3" borderId="0" xfId="0" applyNumberFormat="1" applyFill="1"/>
    <xf numFmtId="4" fontId="17" fillId="7" borderId="0" xfId="2" applyNumberFormat="1" applyFont="1" applyFill="1"/>
    <xf numFmtId="170" fontId="17" fillId="3" borderId="0" xfId="2" applyNumberFormat="1" applyFont="1" applyFill="1"/>
    <xf numFmtId="10" fontId="17" fillId="7" borderId="0" xfId="1" applyNumberFormat="1" applyFont="1" applyFill="1"/>
    <xf numFmtId="0" fontId="3" fillId="0" borderId="13" xfId="0" applyFont="1" applyBorder="1" applyAlignment="1">
      <alignment vertical="center" wrapText="1"/>
    </xf>
    <xf numFmtId="0" fontId="3" fillId="0" borderId="12" xfId="0" applyFont="1" applyBorder="1" applyAlignment="1">
      <alignment horizontal="center" vertical="center" wrapText="1"/>
    </xf>
    <xf numFmtId="0" fontId="40" fillId="0" borderId="0" xfId="0" applyFont="1" applyAlignment="1">
      <alignment horizontal="right"/>
    </xf>
    <xf numFmtId="0" fontId="3" fillId="0" borderId="1" xfId="0" applyFont="1" applyBorder="1"/>
    <xf numFmtId="0" fontId="3" fillId="0" borderId="9" xfId="0" applyFont="1" applyBorder="1"/>
    <xf numFmtId="0" fontId="41" fillId="0" borderId="38" xfId="0" applyFont="1" applyBorder="1" applyAlignment="1">
      <alignment horizontal="center"/>
    </xf>
    <xf numFmtId="4" fontId="9" fillId="0" borderId="31" xfId="0" applyNumberFormat="1" applyFont="1" applyBorder="1" applyAlignment="1">
      <alignment horizontal="center" vertical="center" wrapText="1"/>
    </xf>
    <xf numFmtId="4" fontId="9" fillId="0" borderId="33" xfId="0" applyNumberFormat="1" applyFont="1" applyBorder="1" applyAlignment="1">
      <alignment horizontal="center" vertical="center" wrapText="1"/>
    </xf>
    <xf numFmtId="4" fontId="9" fillId="0" borderId="22" xfId="0" applyNumberFormat="1" applyFont="1" applyBorder="1" applyAlignment="1">
      <alignment horizontal="center" vertical="center" wrapText="1"/>
    </xf>
    <xf numFmtId="0" fontId="12" fillId="0" borderId="0" xfId="0" applyFont="1" applyAlignment="1">
      <alignment horizontal="left" vertical="center" wrapText="1"/>
    </xf>
    <xf numFmtId="0" fontId="4" fillId="0" borderId="0" xfId="0" applyFont="1" applyAlignment="1">
      <alignment horizontal="center" wrapText="1"/>
    </xf>
    <xf numFmtId="0" fontId="5" fillId="0" borderId="0" xfId="0" applyFont="1" applyAlignment="1">
      <alignment horizontal="left" wrapText="1"/>
    </xf>
    <xf numFmtId="0" fontId="7" fillId="0" borderId="0" xfId="0" applyFont="1" applyAlignment="1">
      <alignment horizontal="left"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9"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0" borderId="10" xfId="0" applyFont="1" applyBorder="1"/>
    <xf numFmtId="4" fontId="3" fillId="0" borderId="31"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4" fontId="3" fillId="0" borderId="36" xfId="0" applyNumberFormat="1" applyFont="1" applyBorder="1" applyAlignment="1">
      <alignment horizontal="center" vertical="center" wrapText="1"/>
    </xf>
    <xf numFmtId="4" fontId="3" fillId="0" borderId="37"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33" xfId="0" applyFont="1" applyBorder="1" applyAlignment="1">
      <alignment horizontal="center" vertical="center"/>
    </xf>
    <xf numFmtId="4" fontId="42" fillId="0" borderId="11" xfId="0" applyNumberFormat="1" applyFont="1" applyBorder="1" applyAlignment="1">
      <alignment vertical="center" wrapText="1"/>
    </xf>
    <xf numFmtId="4" fontId="42" fillId="0" borderId="18" xfId="0" applyNumberFormat="1" applyFont="1" applyBorder="1" applyAlignment="1">
      <alignment vertical="center" wrapText="1"/>
    </xf>
    <xf numFmtId="4" fontId="3" fillId="0" borderId="36" xfId="0" applyNumberFormat="1" applyFont="1" applyBorder="1" applyAlignment="1">
      <alignment horizontal="center" vertical="center"/>
    </xf>
    <xf numFmtId="4" fontId="3" fillId="0" borderId="37" xfId="0" applyNumberFormat="1" applyFont="1" applyBorder="1" applyAlignment="1">
      <alignment horizontal="center" vertical="center"/>
    </xf>
  </cellXfs>
  <cellStyles count="5">
    <cellStyle name="Normaallaad 4 2" xfId="2" xr:uid="{E5CCA5E3-79EE-41CD-A11B-2BD141D2348C}"/>
    <cellStyle name="Normal" xfId="0" builtinId="0"/>
    <cellStyle name="Normal 2" xfId="3" xr:uid="{B39D6EBD-9E4E-4BB1-9FAB-5C6DA02DD510}"/>
    <cellStyle name="Normal 2 2" xfId="4" xr:uid="{B7854D97-618A-4049-9A9E-BFA4F9C45D30}"/>
    <cellStyle name="Percent" xfId="1" builtinId="5"/>
  </cellStyles>
  <dxfs count="0"/>
  <tableStyles count="1" defaultTableStyle="TableStyleMedium2" defaultPivotStyle="PivotStyleLight16">
    <tableStyle name="Invisible" pivot="0" table="0" count="0" xr9:uid="{E60B90B5-FDDC-4874-9F9B-6D4AFEB8218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9B1C1-32BD-4A5E-BC43-79AE377447B7}">
  <sheetPr codeName="Sheet34"/>
  <dimension ref="A1:Q48"/>
  <sheetViews>
    <sheetView tabSelected="1" zoomScale="98" zoomScaleNormal="98" workbookViewId="0">
      <selection activeCell="C1" sqref="C1"/>
    </sheetView>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8" width="17.7109375" style="1" customWidth="1"/>
    <col min="9" max="9" width="27.85546875" style="1" customWidth="1"/>
    <col min="10" max="10" width="31.140625" style="1" customWidth="1"/>
    <col min="11" max="11" width="9.140625" style="1"/>
    <col min="12" max="12" width="11.28515625" style="1" bestFit="1" customWidth="1"/>
    <col min="13" max="13" width="10.140625" style="1" bestFit="1" customWidth="1"/>
    <col min="14" max="16384" width="9.140625" style="1"/>
  </cols>
  <sheetData>
    <row r="1" spans="1:17" x14ac:dyDescent="0.25">
      <c r="J1" s="202" t="s">
        <v>88</v>
      </c>
    </row>
    <row r="2" spans="1:17" ht="18.75" customHeight="1" x14ac:dyDescent="0.25">
      <c r="J2" s="202" t="s">
        <v>89</v>
      </c>
    </row>
    <row r="3" spans="1:17" ht="18.75" customHeight="1" x14ac:dyDescent="0.3">
      <c r="A3" s="210" t="s">
        <v>90</v>
      </c>
      <c r="B3" s="210"/>
      <c r="C3" s="210"/>
      <c r="D3" s="210"/>
      <c r="E3" s="210"/>
      <c r="F3" s="210"/>
      <c r="G3" s="210"/>
      <c r="H3" s="210"/>
      <c r="I3" s="210"/>
      <c r="J3" s="210"/>
    </row>
    <row r="5" spans="1:17" x14ac:dyDescent="0.25">
      <c r="C5" s="2" t="s">
        <v>0</v>
      </c>
      <c r="D5" s="3" t="s">
        <v>1</v>
      </c>
      <c r="I5" s="4"/>
      <c r="J5" s="5"/>
    </row>
    <row r="6" spans="1:17" x14ac:dyDescent="0.25">
      <c r="C6" s="2" t="s">
        <v>2</v>
      </c>
      <c r="D6" s="6" t="s">
        <v>87</v>
      </c>
      <c r="I6" s="4"/>
      <c r="J6" s="5"/>
      <c r="L6" s="7"/>
    </row>
    <row r="7" spans="1:17" x14ac:dyDescent="0.25">
      <c r="I7" s="4"/>
      <c r="J7" s="5"/>
      <c r="K7" s="2"/>
      <c r="L7" s="7"/>
    </row>
    <row r="8" spans="1:17" ht="17.25" x14ac:dyDescent="0.25">
      <c r="D8" s="10" t="s">
        <v>4</v>
      </c>
      <c r="E8" s="11">
        <v>1575</v>
      </c>
      <c r="F8" s="3" t="s">
        <v>5</v>
      </c>
      <c r="G8" s="9"/>
      <c r="H8" s="9"/>
    </row>
    <row r="9" spans="1:17" ht="17.25" x14ac:dyDescent="0.25">
      <c r="D9" s="10" t="s">
        <v>6</v>
      </c>
      <c r="E9" s="11">
        <v>1335</v>
      </c>
      <c r="F9" s="3" t="s">
        <v>5</v>
      </c>
      <c r="G9" s="9"/>
      <c r="H9" s="9"/>
      <c r="K9" s="9"/>
    </row>
    <row r="10" spans="1:17" x14ac:dyDescent="0.25">
      <c r="D10" s="193"/>
      <c r="E10" s="194"/>
      <c r="F10" s="9"/>
      <c r="G10" s="9"/>
      <c r="H10" s="9"/>
      <c r="K10" s="9"/>
    </row>
    <row r="11" spans="1:17" ht="15.75" thickBot="1" x14ac:dyDescent="0.3">
      <c r="D11" s="9"/>
      <c r="E11" s="205" t="s">
        <v>91</v>
      </c>
      <c r="F11" s="205"/>
      <c r="G11" s="205" t="s">
        <v>92</v>
      </c>
      <c r="H11" s="205"/>
      <c r="K11" s="12"/>
      <c r="L11" s="13"/>
    </row>
    <row r="12" spans="1:17" x14ac:dyDescent="0.25">
      <c r="B12" s="14" t="s">
        <v>7</v>
      </c>
      <c r="C12" s="15"/>
      <c r="D12" s="15"/>
      <c r="E12" s="16" t="s">
        <v>8</v>
      </c>
      <c r="F12" s="17" t="s">
        <v>9</v>
      </c>
      <c r="G12" s="16" t="s">
        <v>8</v>
      </c>
      <c r="H12" s="17" t="s">
        <v>9</v>
      </c>
      <c r="I12" s="18" t="s">
        <v>10</v>
      </c>
      <c r="J12" s="19" t="s">
        <v>11</v>
      </c>
    </row>
    <row r="13" spans="1:17" x14ac:dyDescent="0.25">
      <c r="B13" s="20"/>
      <c r="C13" s="21" t="s">
        <v>12</v>
      </c>
      <c r="D13" s="22"/>
      <c r="E13" s="23">
        <f>F13/$E$8</f>
        <v>0.93143311817008834</v>
      </c>
      <c r="F13" s="24">
        <f>'Annuiteedigraafik BIL_al 07.22'!F56+'Annuiteedigraafik BIL_lisand'!F33</f>
        <v>1467.0071611178892</v>
      </c>
      <c r="G13" s="23">
        <f>H13/$E$8</f>
        <v>0.93143311817008834</v>
      </c>
      <c r="H13" s="24">
        <f>'Annuiteedigraafik BIL_al 07.22'!F59+'Annuiteedigraafik BIL_lisand'!F36</f>
        <v>1467.0071611178892</v>
      </c>
      <c r="I13" s="224" t="s">
        <v>13</v>
      </c>
      <c r="J13" s="200"/>
      <c r="K13" s="25"/>
      <c r="O13" s="2"/>
      <c r="P13" s="25"/>
      <c r="Q13" s="26"/>
    </row>
    <row r="14" spans="1:17" x14ac:dyDescent="0.25">
      <c r="B14" s="20"/>
      <c r="C14" s="21" t="s">
        <v>14</v>
      </c>
      <c r="D14" s="22"/>
      <c r="E14" s="23">
        <f t="shared" ref="E14:E15" si="0">F14/$E$8</f>
        <v>7.2323073966618452</v>
      </c>
      <c r="F14" s="24">
        <f>'Annuiteedigraafik PT_al 07.22'!F53+'Annuiteedigraafik PT_lisand'!F30</f>
        <v>11390.884149742405</v>
      </c>
      <c r="G14" s="23">
        <f t="shared" ref="G14:G15" si="1">H14/$E$8</f>
        <v>7.2323073966618452</v>
      </c>
      <c r="H14" s="24">
        <f>'Annuiteedigraafik PT_al 07.22'!F56+'Annuiteedigraafik PT_lisand'!F33</f>
        <v>11390.884149742405</v>
      </c>
      <c r="I14" s="225"/>
      <c r="J14" s="213" t="s">
        <v>15</v>
      </c>
      <c r="K14" s="25"/>
      <c r="O14" s="2"/>
      <c r="P14" s="25"/>
      <c r="Q14" s="26"/>
    </row>
    <row r="15" spans="1:17" x14ac:dyDescent="0.25">
      <c r="B15" s="20"/>
      <c r="C15" s="21" t="s">
        <v>16</v>
      </c>
      <c r="D15" s="22"/>
      <c r="E15" s="23">
        <f t="shared" si="0"/>
        <v>1.6728419212895294</v>
      </c>
      <c r="F15" s="24">
        <f>'Annuiteedigraafik TS_al 07.22'!F53+'Annuiteedigraafik TS_lisand'!F30</f>
        <v>2634.7260260310086</v>
      </c>
      <c r="G15" s="23">
        <f t="shared" si="1"/>
        <v>1.6728419212895289</v>
      </c>
      <c r="H15" s="24">
        <f>'Annuiteedigraafik TS_al 07.22'!F56+'Annuiteedigraafik TS_lisand'!F33</f>
        <v>2634.7260260310081</v>
      </c>
      <c r="I15" s="225"/>
      <c r="J15" s="214"/>
      <c r="K15" s="25"/>
      <c r="O15" s="2"/>
      <c r="P15" s="25"/>
      <c r="Q15" s="26"/>
    </row>
    <row r="16" spans="1:17" x14ac:dyDescent="0.25">
      <c r="B16" s="20"/>
      <c r="C16" s="168" t="s">
        <v>17</v>
      </c>
      <c r="D16" s="22"/>
      <c r="E16" s="23">
        <f>F16/E8</f>
        <v>0.37407181284671898</v>
      </c>
      <c r="F16" s="24">
        <f>'HARNO lisa 6.1 PP'!F36</f>
        <v>589.16310523358243</v>
      </c>
      <c r="G16" s="23">
        <f>H16/E8</f>
        <v>0.37407181284671887</v>
      </c>
      <c r="H16" s="24">
        <f>'HARNO lisa 6.1 PP'!F39</f>
        <v>589.1631052335822</v>
      </c>
      <c r="I16" s="225"/>
      <c r="J16" s="201" t="s">
        <v>18</v>
      </c>
      <c r="K16" s="25"/>
      <c r="O16" s="2"/>
      <c r="P16" s="25"/>
      <c r="Q16" s="26"/>
    </row>
    <row r="17" spans="2:17" x14ac:dyDescent="0.25">
      <c r="B17" s="27">
        <v>400</v>
      </c>
      <c r="C17" s="203" t="s">
        <v>19</v>
      </c>
      <c r="D17" s="204"/>
      <c r="E17" s="23">
        <v>1.6700003167572508</v>
      </c>
      <c r="F17" s="24">
        <f>E17*E8</f>
        <v>2630.2504988926698</v>
      </c>
      <c r="G17" s="23">
        <f>H17/$E$8</f>
        <v>1.6700003167572508</v>
      </c>
      <c r="H17" s="24">
        <f>F17</f>
        <v>2630.2504988926698</v>
      </c>
      <c r="I17" s="225"/>
      <c r="J17" s="213"/>
      <c r="O17" s="2"/>
      <c r="P17" s="25"/>
      <c r="Q17" s="26"/>
    </row>
    <row r="18" spans="2:17" x14ac:dyDescent="0.25">
      <c r="B18" s="27">
        <v>400</v>
      </c>
      <c r="C18" s="203" t="s">
        <v>20</v>
      </c>
      <c r="D18" s="204"/>
      <c r="E18" s="23">
        <f>F18/$E$8</f>
        <v>0.49775166012178779</v>
      </c>
      <c r="F18" s="24">
        <v>783.95886469181573</v>
      </c>
      <c r="G18" s="23">
        <f>H18/$E$8</f>
        <v>0.49775166012178779</v>
      </c>
      <c r="H18" s="24">
        <f>F18</f>
        <v>783.95886469181573</v>
      </c>
      <c r="I18" s="225"/>
      <c r="J18" s="215"/>
      <c r="O18" s="2"/>
      <c r="P18" s="25"/>
      <c r="Q18" s="26"/>
    </row>
    <row r="19" spans="2:17" x14ac:dyDescent="0.25">
      <c r="B19" s="27">
        <v>100</v>
      </c>
      <c r="C19" s="28" t="s">
        <v>21</v>
      </c>
      <c r="D19" s="29"/>
      <c r="E19" s="23">
        <f>F19/$E$8</f>
        <v>0.36753015873015876</v>
      </c>
      <c r="F19" s="24">
        <v>578.86</v>
      </c>
      <c r="G19" s="23">
        <f t="shared" ref="G18:G21" si="2">H19/$E$8</f>
        <v>0.3785560634920635</v>
      </c>
      <c r="H19" s="24">
        <f>F19*1.03</f>
        <v>596.22580000000005</v>
      </c>
      <c r="I19" s="206" t="s">
        <v>22</v>
      </c>
      <c r="J19" s="215"/>
      <c r="K19" s="25"/>
      <c r="O19" s="2"/>
      <c r="P19" s="25"/>
      <c r="Q19" s="26"/>
    </row>
    <row r="20" spans="2:17" x14ac:dyDescent="0.25">
      <c r="B20" s="27">
        <v>200</v>
      </c>
      <c r="C20" s="167" t="s">
        <v>23</v>
      </c>
      <c r="D20" s="168"/>
      <c r="E20" s="23">
        <f>F20/$E$8</f>
        <v>1.7225307936507936</v>
      </c>
      <c r="F20" s="24">
        <v>2712.9859999999999</v>
      </c>
      <c r="G20" s="23">
        <f t="shared" si="2"/>
        <v>1.7742067174603173</v>
      </c>
      <c r="H20" s="24">
        <f>F20*1.03</f>
        <v>2794.3755799999999</v>
      </c>
      <c r="I20" s="207"/>
      <c r="J20" s="215"/>
      <c r="K20" s="25"/>
      <c r="O20" s="2"/>
      <c r="P20" s="25"/>
      <c r="Q20" s="26"/>
    </row>
    <row r="21" spans="2:17" x14ac:dyDescent="0.25">
      <c r="B21" s="27">
        <v>500</v>
      </c>
      <c r="C21" s="167" t="s">
        <v>24</v>
      </c>
      <c r="D21" s="168"/>
      <c r="E21" s="23">
        <f>F21/$E$8</f>
        <v>1.9197460317460318E-2</v>
      </c>
      <c r="F21" s="24">
        <v>30.236000000000001</v>
      </c>
      <c r="G21" s="23">
        <f t="shared" si="2"/>
        <v>1.9773384126984126E-2</v>
      </c>
      <c r="H21" s="24">
        <f>F21*1.03</f>
        <v>31.143080000000001</v>
      </c>
      <c r="I21" s="208"/>
      <c r="J21" s="214"/>
      <c r="K21" s="25"/>
      <c r="O21" s="2"/>
      <c r="P21" s="25"/>
      <c r="Q21" s="26"/>
    </row>
    <row r="22" spans="2:17" x14ac:dyDescent="0.25">
      <c r="B22" s="30"/>
      <c r="C22" s="31" t="s">
        <v>25</v>
      </c>
      <c r="D22" s="31"/>
      <c r="E22" s="32">
        <f>SUM(E13:E21)</f>
        <v>14.487664638545635</v>
      </c>
      <c r="F22" s="33">
        <f>SUM(F13:F21)</f>
        <v>22818.071805709373</v>
      </c>
      <c r="G22" s="32">
        <f>SUM(G13:G21)</f>
        <v>14.550942390926584</v>
      </c>
      <c r="H22" s="33">
        <f>SUM(H13:H21)</f>
        <v>22917.734265709372</v>
      </c>
      <c r="I22" s="34"/>
      <c r="J22" s="35"/>
      <c r="K22" s="25"/>
      <c r="P22" s="25"/>
      <c r="Q22" s="26"/>
    </row>
    <row r="23" spans="2:17" x14ac:dyDescent="0.25">
      <c r="B23" s="36"/>
      <c r="C23" s="37"/>
      <c r="D23" s="37"/>
      <c r="E23" s="38"/>
      <c r="F23" s="39"/>
      <c r="G23" s="38"/>
      <c r="H23" s="39"/>
      <c r="I23" s="40"/>
      <c r="J23" s="41"/>
      <c r="K23" s="25"/>
      <c r="P23" s="25"/>
      <c r="Q23" s="26"/>
    </row>
    <row r="24" spans="2:17" x14ac:dyDescent="0.25">
      <c r="B24" s="42" t="s">
        <v>26</v>
      </c>
      <c r="C24" s="31"/>
      <c r="D24" s="31"/>
      <c r="E24" s="43" t="s">
        <v>8</v>
      </c>
      <c r="F24" s="44" t="s">
        <v>9</v>
      </c>
      <c r="G24" s="43" t="s">
        <v>8</v>
      </c>
      <c r="H24" s="44" t="s">
        <v>9</v>
      </c>
      <c r="I24" s="45" t="s">
        <v>10</v>
      </c>
      <c r="J24" s="46" t="s">
        <v>11</v>
      </c>
      <c r="K24" s="25"/>
      <c r="P24" s="25"/>
      <c r="Q24" s="26"/>
    </row>
    <row r="25" spans="2:17" x14ac:dyDescent="0.25">
      <c r="B25" s="27">
        <v>300</v>
      </c>
      <c r="C25" s="203" t="s">
        <v>27</v>
      </c>
      <c r="D25" s="204"/>
      <c r="E25" s="187">
        <f>F25/$E$8</f>
        <v>0.62577142857142865</v>
      </c>
      <c r="F25" s="190">
        <v>985.59</v>
      </c>
      <c r="G25" s="187">
        <f>H25/$E$8</f>
        <v>0.61990476190476196</v>
      </c>
      <c r="H25" s="190">
        <v>976.35</v>
      </c>
      <c r="I25" s="222" t="s">
        <v>28</v>
      </c>
      <c r="J25" s="216" t="s">
        <v>29</v>
      </c>
      <c r="O25" s="2"/>
      <c r="P25" s="25"/>
      <c r="Q25" s="26"/>
    </row>
    <row r="26" spans="2:17" x14ac:dyDescent="0.25">
      <c r="B26" s="27">
        <v>300</v>
      </c>
      <c r="C26" s="204" t="s">
        <v>30</v>
      </c>
      <c r="D26" s="219"/>
      <c r="E26" s="187">
        <f>F26/$E$8</f>
        <v>1.3222666666666667</v>
      </c>
      <c r="F26" s="190">
        <v>2082.5700000000002</v>
      </c>
      <c r="G26" s="187">
        <f t="shared" ref="G26" si="3">H26/$E$8</f>
        <v>1.2377224761904762</v>
      </c>
      <c r="H26" s="190">
        <v>1949.4129</v>
      </c>
      <c r="I26" s="223"/>
      <c r="J26" s="217"/>
      <c r="L26" s="47"/>
      <c r="O26" s="2"/>
      <c r="P26" s="25"/>
      <c r="Q26" s="26"/>
    </row>
    <row r="27" spans="2:17" x14ac:dyDescent="0.25">
      <c r="B27" s="27">
        <v>600</v>
      </c>
      <c r="C27" s="167" t="s">
        <v>31</v>
      </c>
      <c r="D27" s="168"/>
      <c r="E27" s="187"/>
      <c r="F27" s="190"/>
      <c r="G27" s="187"/>
      <c r="H27" s="190"/>
      <c r="I27" s="172"/>
      <c r="J27" s="217"/>
      <c r="K27" s="25"/>
      <c r="L27" s="47"/>
      <c r="O27" s="2"/>
      <c r="P27" s="25"/>
      <c r="Q27" s="26"/>
    </row>
    <row r="28" spans="2:17" x14ac:dyDescent="0.25">
      <c r="B28" s="27"/>
      <c r="C28" s="167">
        <v>610</v>
      </c>
      <c r="D28" s="168" t="s">
        <v>32</v>
      </c>
      <c r="E28" s="187">
        <f>F28/$E$8</f>
        <v>0.98578412698412687</v>
      </c>
      <c r="F28" s="190">
        <v>1552.61</v>
      </c>
      <c r="G28" s="187">
        <f t="shared" ref="G28:G33" si="4">H28/$E$8</f>
        <v>0.93983601058222221</v>
      </c>
      <c r="H28" s="190">
        <v>1480.241716667</v>
      </c>
      <c r="I28" s="220" t="s">
        <v>33</v>
      </c>
      <c r="J28" s="217"/>
      <c r="K28" s="25"/>
      <c r="L28" s="47"/>
      <c r="O28" s="2"/>
      <c r="P28" s="25"/>
      <c r="Q28" s="26"/>
    </row>
    <row r="29" spans="2:17" x14ac:dyDescent="0.25">
      <c r="B29" s="27"/>
      <c r="C29" s="167">
        <v>620</v>
      </c>
      <c r="D29" s="168" t="s">
        <v>34</v>
      </c>
      <c r="E29" s="187">
        <f>F29/$E$8</f>
        <v>0.87386666666666657</v>
      </c>
      <c r="F29" s="190">
        <v>1376.34</v>
      </c>
      <c r="G29" s="187">
        <f t="shared" si="4"/>
        <v>0.673123380952381</v>
      </c>
      <c r="H29" s="190">
        <v>1060.1693250000001</v>
      </c>
      <c r="I29" s="221"/>
      <c r="J29" s="217"/>
      <c r="K29" s="25"/>
      <c r="L29" s="47"/>
      <c r="O29" s="2"/>
      <c r="P29" s="25"/>
      <c r="Q29" s="26"/>
    </row>
    <row r="30" spans="2:17" x14ac:dyDescent="0.25">
      <c r="B30" s="27"/>
      <c r="C30" s="167">
        <v>630</v>
      </c>
      <c r="D30" s="168" t="s">
        <v>35</v>
      </c>
      <c r="E30" s="187">
        <f>F30/$E$8</f>
        <v>4.4914285714285712E-2</v>
      </c>
      <c r="F30" s="190">
        <v>70.739999999999995</v>
      </c>
      <c r="G30" s="187">
        <f t="shared" si="4"/>
        <v>5.9496417989206352E-2</v>
      </c>
      <c r="H30" s="190">
        <v>93.706858333</v>
      </c>
      <c r="I30" s="221"/>
      <c r="J30" s="217"/>
      <c r="K30" s="25"/>
      <c r="L30" s="47"/>
      <c r="O30" s="2"/>
      <c r="P30" s="25"/>
      <c r="Q30" s="26"/>
    </row>
    <row r="31" spans="2:17" x14ac:dyDescent="0.25">
      <c r="B31" s="27">
        <v>700</v>
      </c>
      <c r="C31" s="204" t="s">
        <v>36</v>
      </c>
      <c r="D31" s="219"/>
      <c r="E31" s="187">
        <f>F31/$E$8</f>
        <v>0.32704761904761909</v>
      </c>
      <c r="F31" s="190">
        <v>515.1</v>
      </c>
      <c r="G31" s="187">
        <f t="shared" si="4"/>
        <v>0.26068704761904765</v>
      </c>
      <c r="H31" s="190">
        <v>410.58210000000003</v>
      </c>
      <c r="I31" s="228" t="s">
        <v>28</v>
      </c>
      <c r="J31" s="217"/>
      <c r="K31" s="25"/>
      <c r="L31" s="47"/>
      <c r="O31" s="2"/>
      <c r="P31" s="25"/>
      <c r="Q31" s="26"/>
    </row>
    <row r="32" spans="2:17" x14ac:dyDescent="0.25">
      <c r="B32" s="27">
        <v>700</v>
      </c>
      <c r="C32" s="204" t="s">
        <v>37</v>
      </c>
      <c r="D32" s="219"/>
      <c r="E32" s="187">
        <f>F32/$E$8</f>
        <v>2.5396825396825397E-2</v>
      </c>
      <c r="F32" s="190">
        <v>40</v>
      </c>
      <c r="G32" s="187">
        <f t="shared" si="4"/>
        <v>2.0133333333333333E-2</v>
      </c>
      <c r="H32" s="190">
        <v>31.71</v>
      </c>
      <c r="I32" s="229"/>
      <c r="J32" s="218"/>
      <c r="K32" s="25"/>
      <c r="L32" s="47"/>
      <c r="O32" s="2"/>
      <c r="P32" s="25"/>
      <c r="Q32" s="26"/>
    </row>
    <row r="33" spans="2:17" ht="30" x14ac:dyDescent="0.25">
      <c r="B33" s="27">
        <v>700</v>
      </c>
      <c r="C33" s="188" t="s">
        <v>38</v>
      </c>
      <c r="D33" s="188"/>
      <c r="E33" s="226">
        <f t="shared" ref="E26:E33" si="5">F33/$E$8</f>
        <v>2.1060317460317459</v>
      </c>
      <c r="F33" s="227">
        <v>3317</v>
      </c>
      <c r="G33" s="226">
        <f t="shared" si="4"/>
        <v>2.1060317460317459</v>
      </c>
      <c r="H33" s="227">
        <v>3317</v>
      </c>
      <c r="I33" s="171" t="s">
        <v>39</v>
      </c>
      <c r="J33" s="189"/>
      <c r="K33" s="25"/>
      <c r="L33" s="47"/>
      <c r="O33" s="2"/>
      <c r="P33" s="25"/>
      <c r="Q33" s="26"/>
    </row>
    <row r="34" spans="2:17" ht="15.75" thickBot="1" x14ac:dyDescent="0.3">
      <c r="B34" s="48"/>
      <c r="C34" s="49" t="s">
        <v>40</v>
      </c>
      <c r="D34" s="49"/>
      <c r="E34" s="50">
        <f>SUM(E25:E33)</f>
        <v>6.3110793650793653</v>
      </c>
      <c r="F34" s="51">
        <f>SUM(F25:F33)</f>
        <v>9939.9500000000007</v>
      </c>
      <c r="G34" s="50">
        <f>SUM(G25:G33)</f>
        <v>5.9169351746031751</v>
      </c>
      <c r="H34" s="51">
        <f>SUM(H25:H33)</f>
        <v>9319.1728999999996</v>
      </c>
      <c r="I34" s="52"/>
      <c r="J34" s="53"/>
      <c r="K34" s="25"/>
      <c r="L34" s="47"/>
      <c r="M34"/>
      <c r="N34"/>
      <c r="O34"/>
      <c r="P34" s="25"/>
      <c r="Q34" s="26"/>
    </row>
    <row r="35" spans="2:17" ht="21.6" customHeight="1" x14ac:dyDescent="0.25">
      <c r="B35" s="54"/>
      <c r="C35" s="9"/>
      <c r="D35" s="9"/>
      <c r="E35" s="55"/>
      <c r="F35" s="56"/>
      <c r="G35" s="55"/>
      <c r="H35" s="56"/>
      <c r="I35" s="57"/>
      <c r="K35" s="25"/>
      <c r="L35" s="47"/>
      <c r="M35"/>
      <c r="N35"/>
      <c r="O35"/>
    </row>
    <row r="36" spans="2:17" x14ac:dyDescent="0.25">
      <c r="B36" s="211" t="s">
        <v>41</v>
      </c>
      <c r="C36" s="211"/>
      <c r="D36" s="211"/>
      <c r="E36" s="55">
        <f>E22+E34</f>
        <v>20.798744003625</v>
      </c>
      <c r="F36" s="56">
        <f>F22+F34</f>
        <v>32758.021805709373</v>
      </c>
      <c r="G36" s="55">
        <f>G22+G34</f>
        <v>20.467877565529761</v>
      </c>
      <c r="H36" s="56">
        <f>H22+H34</f>
        <v>32236.907165709374</v>
      </c>
      <c r="I36" s="57"/>
      <c r="L36" s="47"/>
      <c r="M36"/>
      <c r="N36"/>
      <c r="O36"/>
    </row>
    <row r="37" spans="2:17" x14ac:dyDescent="0.25">
      <c r="B37" s="54" t="s">
        <v>42</v>
      </c>
      <c r="C37" s="169"/>
      <c r="D37" s="58">
        <v>0.24</v>
      </c>
      <c r="E37" s="59">
        <f>E36*D37</f>
        <v>4.9916985608699997</v>
      </c>
      <c r="F37" s="56">
        <f>F36*D37</f>
        <v>7861.9252333702498</v>
      </c>
      <c r="G37" s="59">
        <f>G36*D37</f>
        <v>4.9122906157271427</v>
      </c>
      <c r="H37" s="56">
        <f>H36*D37</f>
        <v>7736.8577197702498</v>
      </c>
      <c r="L37" s="47"/>
      <c r="M37"/>
      <c r="N37"/>
      <c r="O37"/>
    </row>
    <row r="38" spans="2:17" x14ac:dyDescent="0.25">
      <c r="B38" s="9" t="s">
        <v>43</v>
      </c>
      <c r="C38" s="9"/>
      <c r="D38" s="9"/>
      <c r="E38" s="55">
        <f>E36+E37</f>
        <v>25.790442564494999</v>
      </c>
      <c r="F38" s="56">
        <f>F36+F37</f>
        <v>40619.94703907962</v>
      </c>
      <c r="G38" s="55">
        <f>G36+G37</f>
        <v>25.380168181256906</v>
      </c>
      <c r="H38" s="56">
        <f>H36+H37</f>
        <v>39973.764885479621</v>
      </c>
      <c r="I38" s="57"/>
      <c r="L38" s="47"/>
    </row>
    <row r="39" spans="2:17" x14ac:dyDescent="0.25">
      <c r="B39" s="9" t="s">
        <v>44</v>
      </c>
      <c r="C39" s="9"/>
      <c r="D39" s="9"/>
      <c r="E39" s="60" t="s">
        <v>93</v>
      </c>
      <c r="F39" s="56">
        <f>F36*3</f>
        <v>98274.06541712812</v>
      </c>
      <c r="G39" s="60" t="s">
        <v>45</v>
      </c>
      <c r="H39" s="56">
        <f>H36*12</f>
        <v>386842.88598851248</v>
      </c>
      <c r="I39" s="61"/>
      <c r="J39" s="62"/>
    </row>
    <row r="40" spans="2:17" ht="15.75" thickBot="1" x14ac:dyDescent="0.3">
      <c r="B40" s="9" t="s">
        <v>46</v>
      </c>
      <c r="C40" s="9"/>
      <c r="D40" s="9"/>
      <c r="E40" s="63" t="s">
        <v>93</v>
      </c>
      <c r="F40" s="64">
        <f>F38*3</f>
        <v>121859.84111723886</v>
      </c>
      <c r="G40" s="63" t="s">
        <v>45</v>
      </c>
      <c r="H40" s="64">
        <f>H38*12</f>
        <v>479685.17862575548</v>
      </c>
      <c r="I40" s="65"/>
      <c r="J40" s="66"/>
    </row>
    <row r="41" spans="2:17" ht="15.75" x14ac:dyDescent="0.25">
      <c r="B41" s="212"/>
      <c r="C41" s="212"/>
      <c r="D41" s="212"/>
      <c r="E41" s="170"/>
      <c r="F41" s="170"/>
      <c r="G41" s="170"/>
      <c r="H41" s="170"/>
    </row>
    <row r="42" spans="2:17" ht="49.7" customHeight="1" x14ac:dyDescent="0.25">
      <c r="B42" s="209" t="s">
        <v>47</v>
      </c>
      <c r="C42" s="209"/>
      <c r="D42" s="209"/>
      <c r="E42" s="209"/>
      <c r="F42" s="209"/>
      <c r="G42" s="209"/>
      <c r="H42" s="209"/>
      <c r="I42" s="209"/>
      <c r="J42" s="209"/>
    </row>
    <row r="43" spans="2:17" ht="15.75" x14ac:dyDescent="0.25">
      <c r="B43" s="67"/>
      <c r="C43" s="8"/>
      <c r="D43" s="8"/>
      <c r="E43" s="8"/>
      <c r="F43" s="8"/>
      <c r="G43" s="8"/>
      <c r="H43" s="8"/>
    </row>
    <row r="44" spans="2:17" ht="15.75" x14ac:dyDescent="0.25">
      <c r="B44" s="8"/>
      <c r="C44" s="8"/>
      <c r="D44" s="8"/>
      <c r="E44" s="8"/>
      <c r="F44" s="8"/>
      <c r="G44" s="8"/>
      <c r="H44" s="8"/>
    </row>
    <row r="45" spans="2:17" x14ac:dyDescent="0.25">
      <c r="B45" s="9" t="s">
        <v>48</v>
      </c>
      <c r="C45" s="9"/>
      <c r="D45" s="9"/>
    </row>
    <row r="47" spans="2:17" x14ac:dyDescent="0.25">
      <c r="B47" s="68" t="s">
        <v>49</v>
      </c>
      <c r="C47" s="68"/>
      <c r="D47" s="68"/>
      <c r="E47" s="68"/>
      <c r="F47" s="68"/>
      <c r="G47" s="68"/>
      <c r="H47" s="68"/>
    </row>
    <row r="48" spans="2:17" ht="15.75" x14ac:dyDescent="0.25">
      <c r="B48" s="8"/>
      <c r="C48" s="8"/>
      <c r="D48" s="8"/>
      <c r="E48" s="8"/>
      <c r="F48" s="8"/>
      <c r="G48" s="8"/>
      <c r="H48" s="8"/>
    </row>
  </sheetData>
  <mergeCells count="20">
    <mergeCell ref="A3:J3"/>
    <mergeCell ref="B36:D36"/>
    <mergeCell ref="B41:D41"/>
    <mergeCell ref="J14:J15"/>
    <mergeCell ref="C17:D17"/>
    <mergeCell ref="J17:J21"/>
    <mergeCell ref="J25:J32"/>
    <mergeCell ref="C26:D26"/>
    <mergeCell ref="I28:I30"/>
    <mergeCell ref="C32:D32"/>
    <mergeCell ref="C25:D25"/>
    <mergeCell ref="I25:I26"/>
    <mergeCell ref="C31:D31"/>
    <mergeCell ref="I13:I18"/>
    <mergeCell ref="I31:I32"/>
    <mergeCell ref="C18:D18"/>
    <mergeCell ref="E11:F11"/>
    <mergeCell ref="G11:H11"/>
    <mergeCell ref="I19:I21"/>
    <mergeCell ref="B42:J4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7A46-D4C5-4419-9C14-6738C85795A3}">
  <sheetPr codeName="Sheet43"/>
  <dimension ref="A1:P126"/>
  <sheetViews>
    <sheetView showOutlineSymbols="0" showWhiteSpace="0" workbookViewId="0">
      <selection activeCell="G8" sqref="G8"/>
    </sheetView>
  </sheetViews>
  <sheetFormatPr defaultColWidth="9.140625" defaultRowHeight="15" x14ac:dyDescent="0.25"/>
  <cols>
    <col min="1" max="1" width="9.140625" style="71" customWidth="1"/>
    <col min="2" max="2" width="7.85546875" style="71" customWidth="1"/>
    <col min="3" max="3" width="14.7109375" style="71" customWidth="1"/>
    <col min="4" max="4" width="14.28515625" style="71" customWidth="1"/>
    <col min="5" max="7" width="14.7109375" style="71" customWidth="1"/>
    <col min="8" max="10" width="9.140625" style="71"/>
    <col min="11" max="11" width="11" style="71" customWidth="1"/>
    <col min="12" max="16384" width="9.140625" style="71"/>
  </cols>
  <sheetData>
    <row r="1" spans="1:16" x14ac:dyDescent="0.25">
      <c r="A1" s="69"/>
      <c r="B1" s="69"/>
      <c r="C1" s="69"/>
      <c r="D1" s="69"/>
      <c r="E1" s="69"/>
      <c r="F1" s="69"/>
      <c r="G1" s="70"/>
    </row>
    <row r="2" spans="1:16" x14ac:dyDescent="0.25">
      <c r="A2" s="69"/>
      <c r="B2" s="69"/>
      <c r="C2" s="69"/>
      <c r="D2" s="69"/>
      <c r="E2" s="69"/>
      <c r="F2" s="72"/>
      <c r="G2" s="73"/>
    </row>
    <row r="3" spans="1:16" x14ac:dyDescent="0.25">
      <c r="A3" s="74"/>
      <c r="B3" s="74"/>
      <c r="C3" s="74"/>
      <c r="D3" s="74"/>
      <c r="E3" s="74"/>
      <c r="F3" s="72"/>
      <c r="G3" s="73"/>
      <c r="H3" s="75"/>
      <c r="I3" s="75"/>
      <c r="J3" s="75"/>
      <c r="K3" s="76" t="s">
        <v>0</v>
      </c>
      <c r="L3" s="76" t="s">
        <v>50</v>
      </c>
      <c r="M3" s="77"/>
      <c r="N3" s="75"/>
      <c r="O3" s="75"/>
    </row>
    <row r="4" spans="1:16" ht="18.75" x14ac:dyDescent="0.3">
      <c r="A4" s="74"/>
      <c r="B4" s="78" t="s">
        <v>51</v>
      </c>
      <c r="C4" s="74"/>
      <c r="D4" s="74"/>
      <c r="E4" s="72"/>
      <c r="F4" s="79" t="s">
        <v>3</v>
      </c>
      <c r="G4" s="74"/>
      <c r="H4" s="75"/>
      <c r="I4" s="75"/>
      <c r="J4" s="75"/>
      <c r="K4" s="80" t="s">
        <v>52</v>
      </c>
      <c r="L4" s="81">
        <v>118.6</v>
      </c>
      <c r="M4" s="82">
        <f>L4/$L$9</f>
        <v>7.5676365492598263E-2</v>
      </c>
      <c r="N4" s="83"/>
      <c r="O4" s="84"/>
    </row>
    <row r="5" spans="1:16" x14ac:dyDescent="0.25">
      <c r="A5" s="74"/>
      <c r="B5" s="74"/>
      <c r="C5" s="74"/>
      <c r="D5" s="74"/>
      <c r="E5" s="74"/>
      <c r="F5" s="85"/>
      <c r="G5" s="74"/>
      <c r="H5" s="75"/>
      <c r="I5" s="75"/>
      <c r="J5" s="75"/>
      <c r="K5" s="80" t="s">
        <v>53</v>
      </c>
      <c r="L5" s="81">
        <v>0</v>
      </c>
      <c r="M5" s="82">
        <f>L5/$L$9</f>
        <v>0</v>
      </c>
      <c r="N5" s="86"/>
      <c r="O5" s="84"/>
    </row>
    <row r="6" spans="1:16" x14ac:dyDescent="0.25">
      <c r="A6" s="74"/>
      <c r="B6" s="87" t="s">
        <v>54</v>
      </c>
      <c r="C6" s="88"/>
      <c r="D6" s="89"/>
      <c r="E6" s="90">
        <v>44743</v>
      </c>
      <c r="F6" s="91"/>
      <c r="G6" s="74"/>
      <c r="H6" s="75"/>
      <c r="I6" s="75"/>
      <c r="J6" s="75"/>
      <c r="K6" s="80" t="s">
        <v>55</v>
      </c>
      <c r="L6" s="81">
        <v>0</v>
      </c>
      <c r="M6" s="82">
        <f>L6/$L$9</f>
        <v>0</v>
      </c>
      <c r="N6" s="92"/>
      <c r="O6" s="92"/>
    </row>
    <row r="7" spans="1:16" x14ac:dyDescent="0.25">
      <c r="A7" s="74"/>
      <c r="B7" s="93" t="s">
        <v>56</v>
      </c>
      <c r="C7" s="72"/>
      <c r="D7" s="75"/>
      <c r="E7" s="94">
        <v>110</v>
      </c>
      <c r="F7" s="95" t="s">
        <v>57</v>
      </c>
      <c r="G7" s="74"/>
      <c r="H7" s="75"/>
      <c r="I7" s="75"/>
      <c r="J7" s="75"/>
      <c r="K7" s="80" t="s">
        <v>58</v>
      </c>
      <c r="L7" s="81">
        <v>0</v>
      </c>
      <c r="M7" s="82">
        <f>L7/$L$9</f>
        <v>0</v>
      </c>
      <c r="N7" s="96"/>
      <c r="O7" s="96"/>
    </row>
    <row r="8" spans="1:16" x14ac:dyDescent="0.25">
      <c r="A8" s="74"/>
      <c r="B8" s="93" t="s">
        <v>59</v>
      </c>
      <c r="C8" s="72"/>
      <c r="D8" s="97">
        <f>E6-1</f>
        <v>44742</v>
      </c>
      <c r="E8" s="98">
        <v>226108.17</v>
      </c>
      <c r="F8" s="95" t="s">
        <v>60</v>
      </c>
      <c r="G8" s="74"/>
      <c r="H8" s="75"/>
      <c r="I8" s="75"/>
      <c r="J8" s="75"/>
      <c r="K8" s="80" t="s">
        <v>61</v>
      </c>
      <c r="L8" s="81">
        <v>0</v>
      </c>
      <c r="M8" s="82">
        <f>L8/$L$9</f>
        <v>0</v>
      </c>
      <c r="N8" s="96"/>
      <c r="O8" s="96"/>
    </row>
    <row r="9" spans="1:16" x14ac:dyDescent="0.25">
      <c r="A9" s="74"/>
      <c r="B9" s="93" t="s">
        <v>59</v>
      </c>
      <c r="C9" s="72"/>
      <c r="D9" s="97">
        <f>EOMONTH(D8,E7)</f>
        <v>48091</v>
      </c>
      <c r="E9" s="98">
        <v>113604.57</v>
      </c>
      <c r="F9" s="95" t="s">
        <v>60</v>
      </c>
      <c r="G9" s="74"/>
      <c r="H9" s="75"/>
      <c r="I9" s="75"/>
      <c r="J9" s="75"/>
      <c r="K9" s="99" t="s">
        <v>62</v>
      </c>
      <c r="L9" s="100">
        <v>1567.2</v>
      </c>
      <c r="M9" s="99"/>
      <c r="N9" s="96"/>
      <c r="O9" s="96"/>
    </row>
    <row r="10" spans="1:16" x14ac:dyDescent="0.25">
      <c r="A10" s="74"/>
      <c r="B10" s="93" t="s">
        <v>63</v>
      </c>
      <c r="C10" s="72"/>
      <c r="D10" s="75"/>
      <c r="E10" s="101">
        <f>M4</f>
        <v>7.5676365492598263E-2</v>
      </c>
      <c r="F10" s="95"/>
      <c r="G10" s="74"/>
      <c r="H10" s="75"/>
      <c r="I10" s="75"/>
      <c r="J10" s="75"/>
      <c r="K10" s="75"/>
      <c r="L10" s="75"/>
      <c r="M10" s="102"/>
      <c r="N10" s="102"/>
      <c r="O10" s="102"/>
    </row>
    <row r="11" spans="1:16" x14ac:dyDescent="0.25">
      <c r="A11" s="74"/>
      <c r="B11" s="93" t="s">
        <v>64</v>
      </c>
      <c r="C11" s="72"/>
      <c r="D11" s="75"/>
      <c r="E11" s="98">
        <f>ROUND(E8*E$10,2)</f>
        <v>17111.04</v>
      </c>
      <c r="F11" s="95" t="s">
        <v>60</v>
      </c>
      <c r="G11" s="74"/>
      <c r="H11" s="75"/>
      <c r="I11" s="75"/>
      <c r="J11" s="75"/>
      <c r="K11" s="75"/>
      <c r="L11" s="75"/>
      <c r="M11" s="102"/>
      <c r="N11" s="102"/>
      <c r="O11" s="102"/>
    </row>
    <row r="12" spans="1:16" x14ac:dyDescent="0.25">
      <c r="A12" s="74"/>
      <c r="B12" s="93" t="s">
        <v>65</v>
      </c>
      <c r="C12" s="72"/>
      <c r="D12" s="75"/>
      <c r="E12" s="98">
        <f>ROUND(E9*E$10,2)</f>
        <v>8597.18</v>
      </c>
      <c r="F12" s="95" t="s">
        <v>60</v>
      </c>
      <c r="G12" s="74"/>
      <c r="H12" s="75"/>
      <c r="I12" s="75"/>
      <c r="J12" s="75"/>
      <c r="K12" s="103"/>
      <c r="L12" s="103"/>
      <c r="M12" s="96"/>
      <c r="N12" s="96"/>
      <c r="O12" s="96"/>
      <c r="P12" s="104"/>
    </row>
    <row r="13" spans="1:16" x14ac:dyDescent="0.25">
      <c r="A13" s="74"/>
      <c r="B13" s="105" t="s">
        <v>66</v>
      </c>
      <c r="C13" s="106"/>
      <c r="D13" s="107"/>
      <c r="E13" s="186">
        <v>3.3000000000000002E-2</v>
      </c>
      <c r="F13" s="109"/>
      <c r="G13" s="74"/>
      <c r="H13" s="75"/>
      <c r="I13" s="75"/>
      <c r="J13" s="75"/>
      <c r="K13" s="103"/>
      <c r="L13" s="103"/>
      <c r="M13" s="96"/>
      <c r="N13" s="96"/>
      <c r="O13" s="96"/>
      <c r="P13" s="104"/>
    </row>
    <row r="14" spans="1:16" x14ac:dyDescent="0.25">
      <c r="A14" s="74"/>
      <c r="B14" s="94"/>
      <c r="C14" s="72"/>
      <c r="D14" s="75"/>
      <c r="E14" s="110"/>
      <c r="F14" s="94"/>
      <c r="G14" s="74"/>
      <c r="H14" s="75"/>
      <c r="I14" s="75"/>
      <c r="J14" s="75"/>
      <c r="K14" s="103"/>
      <c r="L14" s="103"/>
      <c r="M14" s="96"/>
      <c r="N14" s="96"/>
      <c r="O14" s="96"/>
      <c r="P14" s="104"/>
    </row>
    <row r="15" spans="1:16" x14ac:dyDescent="0.25">
      <c r="A15" s="75"/>
      <c r="B15" s="75"/>
      <c r="C15" s="75"/>
      <c r="D15" s="75"/>
      <c r="E15" s="75"/>
      <c r="F15" s="75"/>
      <c r="G15" s="75"/>
      <c r="H15" s="75"/>
      <c r="I15" s="75"/>
      <c r="J15" s="75"/>
      <c r="K15" s="103"/>
      <c r="L15" s="103"/>
      <c r="M15" s="96"/>
      <c r="N15" s="96"/>
      <c r="O15" s="96"/>
      <c r="P15" s="104"/>
    </row>
    <row r="16" spans="1:16" ht="15.75" thickBot="1" x14ac:dyDescent="0.3">
      <c r="A16" s="111" t="s">
        <v>67</v>
      </c>
      <c r="B16" s="111" t="s">
        <v>68</v>
      </c>
      <c r="C16" s="111" t="s">
        <v>69</v>
      </c>
      <c r="D16" s="111" t="s">
        <v>70</v>
      </c>
      <c r="E16" s="111" t="s">
        <v>71</v>
      </c>
      <c r="F16" s="111" t="s">
        <v>72</v>
      </c>
      <c r="G16" s="111" t="s">
        <v>73</v>
      </c>
      <c r="H16" s="75"/>
      <c r="I16" s="75"/>
      <c r="J16" s="75"/>
      <c r="K16" s="103"/>
      <c r="L16" s="103"/>
      <c r="M16" s="96"/>
      <c r="N16" s="96"/>
      <c r="O16" s="96"/>
      <c r="P16" s="104"/>
    </row>
    <row r="17" spans="1:16" x14ac:dyDescent="0.25">
      <c r="A17" s="112">
        <f>E6</f>
        <v>44743</v>
      </c>
      <c r="B17" s="72">
        <v>1</v>
      </c>
      <c r="C17" s="85">
        <f>E11</f>
        <v>17111.04</v>
      </c>
      <c r="D17" s="113">
        <f>ROUND(IPMT($E$13/12,B17,$E$7,-$E$11,$E$12,0),2)</f>
        <v>47.06</v>
      </c>
      <c r="E17" s="113">
        <f>ROUND(PPMT($E$13/12,B17,$E$7,-$E$11,$E$12,0),2)</f>
        <v>66.39</v>
      </c>
      <c r="F17" s="113">
        <f>ROUND(PMT($E$13/12,E7,-E11,E12),2)</f>
        <v>113.44</v>
      </c>
      <c r="G17" s="113">
        <f>C17-E17</f>
        <v>17044.650000000001</v>
      </c>
      <c r="H17" s="75"/>
      <c r="I17" s="75"/>
      <c r="J17" s="75"/>
      <c r="K17" s="103"/>
      <c r="L17" s="103"/>
      <c r="M17" s="96"/>
      <c r="N17" s="96"/>
      <c r="O17" s="96"/>
      <c r="P17" s="104"/>
    </row>
    <row r="18" spans="1:16" x14ac:dyDescent="0.25">
      <c r="A18" s="112">
        <f>EDATE(A17,1)</f>
        <v>44774</v>
      </c>
      <c r="B18" s="72">
        <v>2</v>
      </c>
      <c r="C18" s="85">
        <f>G17</f>
        <v>17044.650000000001</v>
      </c>
      <c r="D18" s="113">
        <f t="shared" ref="D18:D75" si="0">ROUND(C18*$E$13/12,2)</f>
        <v>46.87</v>
      </c>
      <c r="E18" s="113">
        <f>F18-D18</f>
        <v>66.569999999999993</v>
      </c>
      <c r="F18" s="113">
        <f>F17</f>
        <v>113.44</v>
      </c>
      <c r="G18" s="113">
        <f t="shared" ref="G18:G75" si="1">C18-E18</f>
        <v>16978.080000000002</v>
      </c>
      <c r="H18" s="75"/>
      <c r="I18" s="75"/>
      <c r="J18" s="75"/>
      <c r="K18" s="103"/>
      <c r="L18" s="103"/>
      <c r="M18" s="96"/>
      <c r="N18" s="96"/>
      <c r="O18" s="96"/>
      <c r="P18" s="104"/>
    </row>
    <row r="19" spans="1:16" x14ac:dyDescent="0.25">
      <c r="A19" s="112">
        <f>EDATE(A18,1)</f>
        <v>44805</v>
      </c>
      <c r="B19" s="72">
        <v>3</v>
      </c>
      <c r="C19" s="85">
        <f>G18</f>
        <v>16978.080000000002</v>
      </c>
      <c r="D19" s="113">
        <f t="shared" si="0"/>
        <v>46.69</v>
      </c>
      <c r="E19" s="113">
        <f>F19-D19</f>
        <v>66.75</v>
      </c>
      <c r="F19" s="113">
        <f t="shared" ref="F19:F82" si="2">F18</f>
        <v>113.44</v>
      </c>
      <c r="G19" s="113">
        <f t="shared" si="1"/>
        <v>16911.330000000002</v>
      </c>
      <c r="H19" s="75"/>
      <c r="I19" s="75"/>
      <c r="J19" s="75"/>
      <c r="K19" s="103"/>
      <c r="L19" s="103"/>
      <c r="M19" s="96"/>
      <c r="N19" s="96"/>
      <c r="O19" s="96"/>
      <c r="P19" s="104"/>
    </row>
    <row r="20" spans="1:16" x14ac:dyDescent="0.25">
      <c r="A20" s="112">
        <f t="shared" ref="A20:A83" si="3">EDATE(A19,1)</f>
        <v>44835</v>
      </c>
      <c r="B20" s="72">
        <v>4</v>
      </c>
      <c r="C20" s="85">
        <f t="shared" ref="C20:C75" si="4">G19</f>
        <v>16911.330000000002</v>
      </c>
      <c r="D20" s="113">
        <f t="shared" si="0"/>
        <v>46.51</v>
      </c>
      <c r="E20" s="113">
        <f t="shared" ref="E20:E75" si="5">F20-D20</f>
        <v>66.930000000000007</v>
      </c>
      <c r="F20" s="113">
        <f t="shared" si="2"/>
        <v>113.44</v>
      </c>
      <c r="G20" s="113">
        <f t="shared" si="1"/>
        <v>16844.400000000001</v>
      </c>
      <c r="H20" s="75"/>
      <c r="I20" s="75"/>
      <c r="J20" s="75"/>
      <c r="K20" s="103"/>
      <c r="L20" s="103"/>
      <c r="M20" s="96"/>
      <c r="N20" s="96"/>
      <c r="O20" s="96"/>
      <c r="P20" s="104"/>
    </row>
    <row r="21" spans="1:16" x14ac:dyDescent="0.25">
      <c r="A21" s="112">
        <f t="shared" si="3"/>
        <v>44866</v>
      </c>
      <c r="B21" s="72">
        <v>5</v>
      </c>
      <c r="C21" s="85">
        <f t="shared" si="4"/>
        <v>16844.400000000001</v>
      </c>
      <c r="D21" s="113">
        <f t="shared" si="0"/>
        <v>46.32</v>
      </c>
      <c r="E21" s="113">
        <f t="shared" si="5"/>
        <v>67.12</v>
      </c>
      <c r="F21" s="113">
        <f t="shared" si="2"/>
        <v>113.44</v>
      </c>
      <c r="G21" s="113">
        <f t="shared" si="1"/>
        <v>16777.280000000002</v>
      </c>
      <c r="H21" s="75"/>
      <c r="I21" s="75"/>
      <c r="J21" s="75"/>
      <c r="K21" s="103"/>
      <c r="L21" s="103"/>
      <c r="M21" s="96"/>
      <c r="N21" s="96"/>
      <c r="O21" s="96"/>
      <c r="P21" s="104"/>
    </row>
    <row r="22" spans="1:16" x14ac:dyDescent="0.25">
      <c r="A22" s="114">
        <f t="shared" si="3"/>
        <v>44896</v>
      </c>
      <c r="B22" s="115">
        <v>6</v>
      </c>
      <c r="C22" s="116">
        <f t="shared" si="4"/>
        <v>16777.280000000002</v>
      </c>
      <c r="D22" s="117">
        <f t="shared" si="0"/>
        <v>46.14</v>
      </c>
      <c r="E22" s="117">
        <f t="shared" si="5"/>
        <v>67.3</v>
      </c>
      <c r="F22" s="117">
        <f t="shared" si="2"/>
        <v>113.44</v>
      </c>
      <c r="G22" s="117">
        <f t="shared" si="1"/>
        <v>16709.980000000003</v>
      </c>
      <c r="K22" s="118"/>
      <c r="L22" s="118"/>
      <c r="M22" s="119"/>
      <c r="N22" s="119"/>
      <c r="O22" s="119"/>
      <c r="P22" s="104"/>
    </row>
    <row r="23" spans="1:16" x14ac:dyDescent="0.25">
      <c r="A23" s="114">
        <f t="shared" si="3"/>
        <v>44927</v>
      </c>
      <c r="B23" s="115">
        <v>7</v>
      </c>
      <c r="C23" s="116">
        <f t="shared" si="4"/>
        <v>16709.980000000003</v>
      </c>
      <c r="D23" s="117">
        <f t="shared" si="0"/>
        <v>45.95</v>
      </c>
      <c r="E23" s="117">
        <f t="shared" si="5"/>
        <v>67.489999999999995</v>
      </c>
      <c r="F23" s="117">
        <f t="shared" si="2"/>
        <v>113.44</v>
      </c>
      <c r="G23" s="117">
        <f t="shared" si="1"/>
        <v>16642.490000000002</v>
      </c>
      <c r="K23" s="118"/>
      <c r="L23" s="118"/>
      <c r="M23" s="119"/>
      <c r="N23" s="119"/>
      <c r="O23" s="119"/>
      <c r="P23" s="104"/>
    </row>
    <row r="24" spans="1:16" x14ac:dyDescent="0.25">
      <c r="A24" s="114">
        <f>EDATE(A23,1)</f>
        <v>44958</v>
      </c>
      <c r="B24" s="115">
        <v>8</v>
      </c>
      <c r="C24" s="116">
        <f t="shared" si="4"/>
        <v>16642.490000000002</v>
      </c>
      <c r="D24" s="117">
        <f t="shared" si="0"/>
        <v>45.77</v>
      </c>
      <c r="E24" s="117">
        <f t="shared" si="5"/>
        <v>67.669999999999987</v>
      </c>
      <c r="F24" s="117">
        <f t="shared" si="2"/>
        <v>113.44</v>
      </c>
      <c r="G24" s="117">
        <f t="shared" si="1"/>
        <v>16574.820000000003</v>
      </c>
      <c r="K24" s="118"/>
      <c r="L24" s="118"/>
      <c r="M24" s="119"/>
      <c r="N24" s="119"/>
      <c r="O24" s="119"/>
      <c r="P24" s="104"/>
    </row>
    <row r="25" spans="1:16" x14ac:dyDescent="0.25">
      <c r="A25" s="114">
        <f t="shared" si="3"/>
        <v>44986</v>
      </c>
      <c r="B25" s="115">
        <v>9</v>
      </c>
      <c r="C25" s="116">
        <f t="shared" si="4"/>
        <v>16574.820000000003</v>
      </c>
      <c r="D25" s="117">
        <f t="shared" si="0"/>
        <v>45.58</v>
      </c>
      <c r="E25" s="117">
        <f t="shared" si="5"/>
        <v>67.86</v>
      </c>
      <c r="F25" s="117">
        <f t="shared" si="2"/>
        <v>113.44</v>
      </c>
      <c r="G25" s="117">
        <f t="shared" si="1"/>
        <v>16506.960000000003</v>
      </c>
      <c r="K25" s="118"/>
      <c r="L25" s="118"/>
      <c r="M25" s="119"/>
      <c r="N25" s="119"/>
      <c r="O25" s="119"/>
      <c r="P25" s="104"/>
    </row>
    <row r="26" spans="1:16" x14ac:dyDescent="0.25">
      <c r="A26" s="114">
        <f t="shared" si="3"/>
        <v>45017</v>
      </c>
      <c r="B26" s="115">
        <v>10</v>
      </c>
      <c r="C26" s="116">
        <f t="shared" si="4"/>
        <v>16506.960000000003</v>
      </c>
      <c r="D26" s="117">
        <f t="shared" si="0"/>
        <v>45.39</v>
      </c>
      <c r="E26" s="117">
        <f t="shared" si="5"/>
        <v>68.05</v>
      </c>
      <c r="F26" s="117">
        <f t="shared" si="2"/>
        <v>113.44</v>
      </c>
      <c r="G26" s="117">
        <f t="shared" si="1"/>
        <v>16438.910000000003</v>
      </c>
      <c r="K26" s="118"/>
      <c r="L26" s="118"/>
      <c r="M26" s="119"/>
      <c r="N26" s="119"/>
      <c r="O26" s="119"/>
      <c r="P26" s="104"/>
    </row>
    <row r="27" spans="1:16" x14ac:dyDescent="0.25">
      <c r="A27" s="114">
        <f t="shared" si="3"/>
        <v>45047</v>
      </c>
      <c r="B27" s="115">
        <v>11</v>
      </c>
      <c r="C27" s="116">
        <f t="shared" si="4"/>
        <v>16438.910000000003</v>
      </c>
      <c r="D27" s="117">
        <f t="shared" si="0"/>
        <v>45.21</v>
      </c>
      <c r="E27" s="117">
        <f t="shared" si="5"/>
        <v>68.22999999999999</v>
      </c>
      <c r="F27" s="117">
        <f t="shared" si="2"/>
        <v>113.44</v>
      </c>
      <c r="G27" s="117">
        <f t="shared" si="1"/>
        <v>16370.680000000004</v>
      </c>
    </row>
    <row r="28" spans="1:16" x14ac:dyDescent="0.25">
      <c r="A28" s="114">
        <f t="shared" si="3"/>
        <v>45078</v>
      </c>
      <c r="B28" s="115">
        <v>12</v>
      </c>
      <c r="C28" s="116">
        <f t="shared" si="4"/>
        <v>16370.680000000004</v>
      </c>
      <c r="D28" s="117">
        <f t="shared" si="0"/>
        <v>45.02</v>
      </c>
      <c r="E28" s="117">
        <f t="shared" si="5"/>
        <v>68.419999999999987</v>
      </c>
      <c r="F28" s="117">
        <f t="shared" si="2"/>
        <v>113.44</v>
      </c>
      <c r="G28" s="117">
        <f t="shared" si="1"/>
        <v>16302.260000000004</v>
      </c>
    </row>
    <row r="29" spans="1:16" x14ac:dyDescent="0.25">
      <c r="A29" s="114">
        <f t="shared" si="3"/>
        <v>45108</v>
      </c>
      <c r="B29" s="115">
        <v>13</v>
      </c>
      <c r="C29" s="116">
        <f t="shared" si="4"/>
        <v>16302.260000000004</v>
      </c>
      <c r="D29" s="117">
        <f t="shared" si="0"/>
        <v>44.83</v>
      </c>
      <c r="E29" s="117">
        <f t="shared" si="5"/>
        <v>68.61</v>
      </c>
      <c r="F29" s="117">
        <f t="shared" si="2"/>
        <v>113.44</v>
      </c>
      <c r="G29" s="117">
        <f t="shared" si="1"/>
        <v>16233.650000000003</v>
      </c>
    </row>
    <row r="30" spans="1:16" x14ac:dyDescent="0.25">
      <c r="A30" s="114">
        <f t="shared" si="3"/>
        <v>45139</v>
      </c>
      <c r="B30" s="115">
        <v>14</v>
      </c>
      <c r="C30" s="116">
        <f t="shared" si="4"/>
        <v>16233.650000000003</v>
      </c>
      <c r="D30" s="117">
        <f t="shared" si="0"/>
        <v>44.64</v>
      </c>
      <c r="E30" s="117">
        <f t="shared" si="5"/>
        <v>68.8</v>
      </c>
      <c r="F30" s="117">
        <f t="shared" si="2"/>
        <v>113.44</v>
      </c>
      <c r="G30" s="117">
        <f t="shared" si="1"/>
        <v>16164.850000000004</v>
      </c>
    </row>
    <row r="31" spans="1:16" x14ac:dyDescent="0.25">
      <c r="A31" s="114">
        <f t="shared" si="3"/>
        <v>45170</v>
      </c>
      <c r="B31" s="115">
        <v>15</v>
      </c>
      <c r="C31" s="116">
        <f t="shared" si="4"/>
        <v>16164.850000000004</v>
      </c>
      <c r="D31" s="117">
        <f t="shared" si="0"/>
        <v>44.45</v>
      </c>
      <c r="E31" s="117">
        <f t="shared" si="5"/>
        <v>68.989999999999995</v>
      </c>
      <c r="F31" s="117">
        <f t="shared" si="2"/>
        <v>113.44</v>
      </c>
      <c r="G31" s="117">
        <f t="shared" si="1"/>
        <v>16095.860000000004</v>
      </c>
    </row>
    <row r="32" spans="1:16" x14ac:dyDescent="0.25">
      <c r="A32" s="114">
        <f t="shared" si="3"/>
        <v>45200</v>
      </c>
      <c r="B32" s="115">
        <v>16</v>
      </c>
      <c r="C32" s="116">
        <f t="shared" si="4"/>
        <v>16095.860000000004</v>
      </c>
      <c r="D32" s="117">
        <f t="shared" si="0"/>
        <v>44.26</v>
      </c>
      <c r="E32" s="117">
        <f t="shared" si="5"/>
        <v>69.180000000000007</v>
      </c>
      <c r="F32" s="117">
        <f t="shared" si="2"/>
        <v>113.44</v>
      </c>
      <c r="G32" s="117">
        <f t="shared" si="1"/>
        <v>16026.680000000004</v>
      </c>
    </row>
    <row r="33" spans="1:7" x14ac:dyDescent="0.25">
      <c r="A33" s="114">
        <f t="shared" si="3"/>
        <v>45231</v>
      </c>
      <c r="B33" s="115">
        <v>17</v>
      </c>
      <c r="C33" s="116">
        <f t="shared" si="4"/>
        <v>16026.680000000004</v>
      </c>
      <c r="D33" s="117">
        <f t="shared" si="0"/>
        <v>44.07</v>
      </c>
      <c r="E33" s="117">
        <f t="shared" si="5"/>
        <v>69.37</v>
      </c>
      <c r="F33" s="117">
        <f t="shared" si="2"/>
        <v>113.44</v>
      </c>
      <c r="G33" s="117">
        <f t="shared" si="1"/>
        <v>15957.310000000003</v>
      </c>
    </row>
    <row r="34" spans="1:7" x14ac:dyDescent="0.25">
      <c r="A34" s="114">
        <f t="shared" si="3"/>
        <v>45261</v>
      </c>
      <c r="B34" s="115">
        <v>18</v>
      </c>
      <c r="C34" s="116">
        <f t="shared" si="4"/>
        <v>15957.310000000003</v>
      </c>
      <c r="D34" s="117">
        <f t="shared" si="0"/>
        <v>43.88</v>
      </c>
      <c r="E34" s="117">
        <f t="shared" si="5"/>
        <v>69.56</v>
      </c>
      <c r="F34" s="117">
        <f t="shared" si="2"/>
        <v>113.44</v>
      </c>
      <c r="G34" s="117">
        <f t="shared" si="1"/>
        <v>15887.750000000004</v>
      </c>
    </row>
    <row r="35" spans="1:7" x14ac:dyDescent="0.25">
      <c r="A35" s="114">
        <f t="shared" si="3"/>
        <v>45292</v>
      </c>
      <c r="B35" s="115">
        <v>19</v>
      </c>
      <c r="C35" s="116">
        <f t="shared" si="4"/>
        <v>15887.750000000004</v>
      </c>
      <c r="D35" s="117">
        <f t="shared" si="0"/>
        <v>43.69</v>
      </c>
      <c r="E35" s="117">
        <f t="shared" si="5"/>
        <v>69.75</v>
      </c>
      <c r="F35" s="117">
        <f t="shared" si="2"/>
        <v>113.44</v>
      </c>
      <c r="G35" s="117">
        <f t="shared" si="1"/>
        <v>15818.000000000004</v>
      </c>
    </row>
    <row r="36" spans="1:7" x14ac:dyDescent="0.25">
      <c r="A36" s="114">
        <f t="shared" si="3"/>
        <v>45323</v>
      </c>
      <c r="B36" s="115">
        <v>20</v>
      </c>
      <c r="C36" s="116">
        <f t="shared" si="4"/>
        <v>15818.000000000004</v>
      </c>
      <c r="D36" s="117">
        <f t="shared" si="0"/>
        <v>43.5</v>
      </c>
      <c r="E36" s="117">
        <f t="shared" si="5"/>
        <v>69.94</v>
      </c>
      <c r="F36" s="117">
        <f t="shared" si="2"/>
        <v>113.44</v>
      </c>
      <c r="G36" s="117">
        <f t="shared" si="1"/>
        <v>15748.060000000003</v>
      </c>
    </row>
    <row r="37" spans="1:7" x14ac:dyDescent="0.25">
      <c r="A37" s="114">
        <f t="shared" si="3"/>
        <v>45352</v>
      </c>
      <c r="B37" s="115">
        <v>21</v>
      </c>
      <c r="C37" s="116">
        <f t="shared" si="4"/>
        <v>15748.060000000003</v>
      </c>
      <c r="D37" s="117">
        <f t="shared" si="0"/>
        <v>43.31</v>
      </c>
      <c r="E37" s="117">
        <f t="shared" si="5"/>
        <v>70.13</v>
      </c>
      <c r="F37" s="117">
        <f t="shared" si="2"/>
        <v>113.44</v>
      </c>
      <c r="G37" s="117">
        <f t="shared" si="1"/>
        <v>15677.930000000004</v>
      </c>
    </row>
    <row r="38" spans="1:7" x14ac:dyDescent="0.25">
      <c r="A38" s="114">
        <f t="shared" si="3"/>
        <v>45383</v>
      </c>
      <c r="B38" s="115">
        <v>22</v>
      </c>
      <c r="C38" s="116">
        <f t="shared" si="4"/>
        <v>15677.930000000004</v>
      </c>
      <c r="D38" s="117">
        <f t="shared" si="0"/>
        <v>43.11</v>
      </c>
      <c r="E38" s="117">
        <f t="shared" si="5"/>
        <v>70.33</v>
      </c>
      <c r="F38" s="117">
        <f t="shared" si="2"/>
        <v>113.44</v>
      </c>
      <c r="G38" s="117">
        <f t="shared" si="1"/>
        <v>15607.600000000004</v>
      </c>
    </row>
    <row r="39" spans="1:7" x14ac:dyDescent="0.25">
      <c r="A39" s="114">
        <f t="shared" si="3"/>
        <v>45413</v>
      </c>
      <c r="B39" s="115">
        <v>23</v>
      </c>
      <c r="C39" s="116">
        <f t="shared" si="4"/>
        <v>15607.600000000004</v>
      </c>
      <c r="D39" s="117">
        <f t="shared" si="0"/>
        <v>42.92</v>
      </c>
      <c r="E39" s="117">
        <f t="shared" si="5"/>
        <v>70.52</v>
      </c>
      <c r="F39" s="117">
        <f t="shared" si="2"/>
        <v>113.44</v>
      </c>
      <c r="G39" s="117">
        <f t="shared" si="1"/>
        <v>15537.080000000004</v>
      </c>
    </row>
    <row r="40" spans="1:7" x14ac:dyDescent="0.25">
      <c r="A40" s="114">
        <f t="shared" si="3"/>
        <v>45444</v>
      </c>
      <c r="B40" s="115">
        <v>24</v>
      </c>
      <c r="C40" s="116">
        <f t="shared" si="4"/>
        <v>15537.080000000004</v>
      </c>
      <c r="D40" s="117">
        <f t="shared" si="0"/>
        <v>42.73</v>
      </c>
      <c r="E40" s="117">
        <f t="shared" si="5"/>
        <v>70.710000000000008</v>
      </c>
      <c r="F40" s="117">
        <f t="shared" si="2"/>
        <v>113.44</v>
      </c>
      <c r="G40" s="117">
        <f t="shared" si="1"/>
        <v>15466.370000000004</v>
      </c>
    </row>
    <row r="41" spans="1:7" x14ac:dyDescent="0.25">
      <c r="A41" s="114">
        <f t="shared" si="3"/>
        <v>45474</v>
      </c>
      <c r="B41" s="115">
        <v>25</v>
      </c>
      <c r="C41" s="116">
        <f t="shared" si="4"/>
        <v>15466.370000000004</v>
      </c>
      <c r="D41" s="117">
        <f t="shared" si="0"/>
        <v>42.53</v>
      </c>
      <c r="E41" s="117">
        <f t="shared" si="5"/>
        <v>70.91</v>
      </c>
      <c r="F41" s="117">
        <f t="shared" si="2"/>
        <v>113.44</v>
      </c>
      <c r="G41" s="117">
        <f t="shared" si="1"/>
        <v>15395.460000000005</v>
      </c>
    </row>
    <row r="42" spans="1:7" x14ac:dyDescent="0.25">
      <c r="A42" s="114">
        <f t="shared" si="3"/>
        <v>45505</v>
      </c>
      <c r="B42" s="115">
        <v>26</v>
      </c>
      <c r="C42" s="116">
        <f t="shared" si="4"/>
        <v>15395.460000000005</v>
      </c>
      <c r="D42" s="117">
        <f t="shared" si="0"/>
        <v>42.34</v>
      </c>
      <c r="E42" s="117">
        <f t="shared" si="5"/>
        <v>71.099999999999994</v>
      </c>
      <c r="F42" s="117">
        <f t="shared" si="2"/>
        <v>113.44</v>
      </c>
      <c r="G42" s="117">
        <f t="shared" si="1"/>
        <v>15324.360000000004</v>
      </c>
    </row>
    <row r="43" spans="1:7" x14ac:dyDescent="0.25">
      <c r="A43" s="114">
        <f t="shared" si="3"/>
        <v>45536</v>
      </c>
      <c r="B43" s="115">
        <v>27</v>
      </c>
      <c r="C43" s="116">
        <f t="shared" si="4"/>
        <v>15324.360000000004</v>
      </c>
      <c r="D43" s="117">
        <f t="shared" si="0"/>
        <v>42.14</v>
      </c>
      <c r="E43" s="117">
        <f t="shared" si="5"/>
        <v>71.3</v>
      </c>
      <c r="F43" s="117">
        <f t="shared" si="2"/>
        <v>113.44</v>
      </c>
      <c r="G43" s="117">
        <f t="shared" si="1"/>
        <v>15253.060000000005</v>
      </c>
    </row>
    <row r="44" spans="1:7" x14ac:dyDescent="0.25">
      <c r="A44" s="114">
        <f t="shared" si="3"/>
        <v>45566</v>
      </c>
      <c r="B44" s="115">
        <v>28</v>
      </c>
      <c r="C44" s="116">
        <f t="shared" si="4"/>
        <v>15253.060000000005</v>
      </c>
      <c r="D44" s="117">
        <f t="shared" si="0"/>
        <v>41.95</v>
      </c>
      <c r="E44" s="117">
        <f t="shared" si="5"/>
        <v>71.489999999999995</v>
      </c>
      <c r="F44" s="117">
        <f t="shared" si="2"/>
        <v>113.44</v>
      </c>
      <c r="G44" s="117">
        <f t="shared" si="1"/>
        <v>15181.570000000005</v>
      </c>
    </row>
    <row r="45" spans="1:7" x14ac:dyDescent="0.25">
      <c r="A45" s="114">
        <f t="shared" si="3"/>
        <v>45597</v>
      </c>
      <c r="B45" s="115">
        <v>29</v>
      </c>
      <c r="C45" s="116">
        <f t="shared" si="4"/>
        <v>15181.570000000005</v>
      </c>
      <c r="D45" s="117">
        <f t="shared" si="0"/>
        <v>41.75</v>
      </c>
      <c r="E45" s="117">
        <f t="shared" si="5"/>
        <v>71.69</v>
      </c>
      <c r="F45" s="117">
        <f t="shared" si="2"/>
        <v>113.44</v>
      </c>
      <c r="G45" s="117">
        <f t="shared" si="1"/>
        <v>15109.880000000005</v>
      </c>
    </row>
    <row r="46" spans="1:7" x14ac:dyDescent="0.25">
      <c r="A46" s="114">
        <f t="shared" si="3"/>
        <v>45627</v>
      </c>
      <c r="B46" s="115">
        <v>30</v>
      </c>
      <c r="C46" s="116">
        <f t="shared" si="4"/>
        <v>15109.880000000005</v>
      </c>
      <c r="D46" s="117">
        <f t="shared" si="0"/>
        <v>41.55</v>
      </c>
      <c r="E46" s="117">
        <f t="shared" si="5"/>
        <v>71.89</v>
      </c>
      <c r="F46" s="117">
        <f t="shared" si="2"/>
        <v>113.44</v>
      </c>
      <c r="G46" s="117">
        <f t="shared" si="1"/>
        <v>15037.990000000005</v>
      </c>
    </row>
    <row r="47" spans="1:7" x14ac:dyDescent="0.25">
      <c r="A47" s="114">
        <f t="shared" si="3"/>
        <v>45658</v>
      </c>
      <c r="B47" s="115">
        <v>31</v>
      </c>
      <c r="C47" s="116">
        <f t="shared" si="4"/>
        <v>15037.990000000005</v>
      </c>
      <c r="D47" s="117">
        <f t="shared" si="0"/>
        <v>41.35</v>
      </c>
      <c r="E47" s="117">
        <f t="shared" si="5"/>
        <v>72.09</v>
      </c>
      <c r="F47" s="117">
        <f t="shared" si="2"/>
        <v>113.44</v>
      </c>
      <c r="G47" s="117">
        <f t="shared" si="1"/>
        <v>14965.900000000005</v>
      </c>
    </row>
    <row r="48" spans="1:7" x14ac:dyDescent="0.25">
      <c r="A48" s="114">
        <f t="shared" si="3"/>
        <v>45689</v>
      </c>
      <c r="B48" s="115">
        <v>32</v>
      </c>
      <c r="C48" s="116">
        <f t="shared" si="4"/>
        <v>14965.900000000005</v>
      </c>
      <c r="D48" s="117">
        <f t="shared" si="0"/>
        <v>41.16</v>
      </c>
      <c r="E48" s="117">
        <f t="shared" si="5"/>
        <v>72.28</v>
      </c>
      <c r="F48" s="117">
        <f t="shared" si="2"/>
        <v>113.44</v>
      </c>
      <c r="G48" s="117">
        <f t="shared" si="1"/>
        <v>14893.620000000004</v>
      </c>
    </row>
    <row r="49" spans="1:7" x14ac:dyDescent="0.25">
      <c r="A49" s="114">
        <f t="shared" si="3"/>
        <v>45717</v>
      </c>
      <c r="B49" s="115">
        <v>33</v>
      </c>
      <c r="C49" s="116">
        <f t="shared" si="4"/>
        <v>14893.620000000004</v>
      </c>
      <c r="D49" s="117">
        <f t="shared" si="0"/>
        <v>40.96</v>
      </c>
      <c r="E49" s="117">
        <f t="shared" si="5"/>
        <v>72.47999999999999</v>
      </c>
      <c r="F49" s="117">
        <f t="shared" si="2"/>
        <v>113.44</v>
      </c>
      <c r="G49" s="117">
        <f t="shared" si="1"/>
        <v>14821.140000000005</v>
      </c>
    </row>
    <row r="50" spans="1:7" x14ac:dyDescent="0.25">
      <c r="A50" s="114">
        <f t="shared" si="3"/>
        <v>45748</v>
      </c>
      <c r="B50" s="115">
        <v>34</v>
      </c>
      <c r="C50" s="116">
        <f t="shared" si="4"/>
        <v>14821.140000000005</v>
      </c>
      <c r="D50" s="117">
        <f t="shared" si="0"/>
        <v>40.76</v>
      </c>
      <c r="E50" s="117">
        <f t="shared" si="5"/>
        <v>72.680000000000007</v>
      </c>
      <c r="F50" s="117">
        <f t="shared" si="2"/>
        <v>113.44</v>
      </c>
      <c r="G50" s="117">
        <f t="shared" si="1"/>
        <v>14748.460000000005</v>
      </c>
    </row>
    <row r="51" spans="1:7" x14ac:dyDescent="0.25">
      <c r="A51" s="114">
        <f t="shared" si="3"/>
        <v>45778</v>
      </c>
      <c r="B51" s="115">
        <v>35</v>
      </c>
      <c r="C51" s="116">
        <f t="shared" si="4"/>
        <v>14748.460000000005</v>
      </c>
      <c r="D51" s="117">
        <f t="shared" si="0"/>
        <v>40.56</v>
      </c>
      <c r="E51" s="117">
        <f t="shared" si="5"/>
        <v>72.88</v>
      </c>
      <c r="F51" s="117">
        <f t="shared" si="2"/>
        <v>113.44</v>
      </c>
      <c r="G51" s="117">
        <f t="shared" si="1"/>
        <v>14675.580000000005</v>
      </c>
    </row>
    <row r="52" spans="1:7" x14ac:dyDescent="0.25">
      <c r="A52" s="114">
        <f t="shared" si="3"/>
        <v>45809</v>
      </c>
      <c r="B52" s="115">
        <v>36</v>
      </c>
      <c r="C52" s="116">
        <f t="shared" si="4"/>
        <v>14675.580000000005</v>
      </c>
      <c r="D52" s="117">
        <f t="shared" si="0"/>
        <v>40.36</v>
      </c>
      <c r="E52" s="117">
        <f t="shared" si="5"/>
        <v>73.08</v>
      </c>
      <c r="F52" s="117">
        <f t="shared" si="2"/>
        <v>113.44</v>
      </c>
      <c r="G52" s="117">
        <f t="shared" si="1"/>
        <v>14602.500000000005</v>
      </c>
    </row>
    <row r="53" spans="1:7" x14ac:dyDescent="0.25">
      <c r="A53" s="114">
        <f t="shared" si="3"/>
        <v>45839</v>
      </c>
      <c r="B53" s="115">
        <v>37</v>
      </c>
      <c r="C53" s="116">
        <f t="shared" si="4"/>
        <v>14602.500000000005</v>
      </c>
      <c r="D53" s="117">
        <f t="shared" si="0"/>
        <v>40.159999999999997</v>
      </c>
      <c r="E53" s="117">
        <f t="shared" si="5"/>
        <v>73.28</v>
      </c>
      <c r="F53" s="117">
        <f t="shared" si="2"/>
        <v>113.44</v>
      </c>
      <c r="G53" s="117">
        <f t="shared" si="1"/>
        <v>14529.220000000005</v>
      </c>
    </row>
    <row r="54" spans="1:7" x14ac:dyDescent="0.25">
      <c r="A54" s="114">
        <f t="shared" si="3"/>
        <v>45870</v>
      </c>
      <c r="B54" s="115">
        <v>38</v>
      </c>
      <c r="C54" s="116">
        <f t="shared" si="4"/>
        <v>14529.220000000005</v>
      </c>
      <c r="D54" s="117">
        <f t="shared" si="0"/>
        <v>39.96</v>
      </c>
      <c r="E54" s="117">
        <f t="shared" si="5"/>
        <v>73.47999999999999</v>
      </c>
      <c r="F54" s="117">
        <f t="shared" si="2"/>
        <v>113.44</v>
      </c>
      <c r="G54" s="117">
        <f t="shared" si="1"/>
        <v>14455.740000000005</v>
      </c>
    </row>
    <row r="55" spans="1:7" x14ac:dyDescent="0.25">
      <c r="A55" s="114">
        <f t="shared" si="3"/>
        <v>45901</v>
      </c>
      <c r="B55" s="115">
        <v>39</v>
      </c>
      <c r="C55" s="116">
        <f t="shared" si="4"/>
        <v>14455.740000000005</v>
      </c>
      <c r="D55" s="117">
        <f t="shared" si="0"/>
        <v>39.75</v>
      </c>
      <c r="E55" s="117">
        <f t="shared" si="5"/>
        <v>73.69</v>
      </c>
      <c r="F55" s="117">
        <f t="shared" si="2"/>
        <v>113.44</v>
      </c>
      <c r="G55" s="117">
        <f t="shared" si="1"/>
        <v>14382.050000000005</v>
      </c>
    </row>
    <row r="56" spans="1:7" x14ac:dyDescent="0.25">
      <c r="A56" s="114">
        <f t="shared" si="3"/>
        <v>45931</v>
      </c>
      <c r="B56" s="115">
        <v>40</v>
      </c>
      <c r="C56" s="116">
        <f t="shared" si="4"/>
        <v>14382.050000000005</v>
      </c>
      <c r="D56" s="117">
        <f t="shared" si="0"/>
        <v>39.549999999999997</v>
      </c>
      <c r="E56" s="117">
        <f t="shared" si="5"/>
        <v>73.89</v>
      </c>
      <c r="F56" s="117">
        <f t="shared" si="2"/>
        <v>113.44</v>
      </c>
      <c r="G56" s="117">
        <f t="shared" si="1"/>
        <v>14308.160000000005</v>
      </c>
    </row>
    <row r="57" spans="1:7" x14ac:dyDescent="0.25">
      <c r="A57" s="114">
        <f t="shared" si="3"/>
        <v>45962</v>
      </c>
      <c r="B57" s="115">
        <v>41</v>
      </c>
      <c r="C57" s="116">
        <f t="shared" si="4"/>
        <v>14308.160000000005</v>
      </c>
      <c r="D57" s="117">
        <f t="shared" si="0"/>
        <v>39.35</v>
      </c>
      <c r="E57" s="117">
        <f t="shared" si="5"/>
        <v>74.09</v>
      </c>
      <c r="F57" s="117">
        <f t="shared" si="2"/>
        <v>113.44</v>
      </c>
      <c r="G57" s="117">
        <f t="shared" si="1"/>
        <v>14234.070000000005</v>
      </c>
    </row>
    <row r="58" spans="1:7" x14ac:dyDescent="0.25">
      <c r="A58" s="114">
        <f t="shared" si="3"/>
        <v>45992</v>
      </c>
      <c r="B58" s="115">
        <v>42</v>
      </c>
      <c r="C58" s="116">
        <f t="shared" si="4"/>
        <v>14234.070000000005</v>
      </c>
      <c r="D58" s="117">
        <f t="shared" si="0"/>
        <v>39.14</v>
      </c>
      <c r="E58" s="117">
        <f t="shared" si="5"/>
        <v>74.3</v>
      </c>
      <c r="F58" s="117">
        <f t="shared" si="2"/>
        <v>113.44</v>
      </c>
      <c r="G58" s="117">
        <f t="shared" si="1"/>
        <v>14159.770000000006</v>
      </c>
    </row>
    <row r="59" spans="1:7" x14ac:dyDescent="0.25">
      <c r="A59" s="114">
        <f t="shared" si="3"/>
        <v>46023</v>
      </c>
      <c r="B59" s="115">
        <v>43</v>
      </c>
      <c r="C59" s="116">
        <f t="shared" si="4"/>
        <v>14159.770000000006</v>
      </c>
      <c r="D59" s="117">
        <f t="shared" si="0"/>
        <v>38.94</v>
      </c>
      <c r="E59" s="117">
        <f t="shared" si="5"/>
        <v>74.5</v>
      </c>
      <c r="F59" s="117">
        <f t="shared" si="2"/>
        <v>113.44</v>
      </c>
      <c r="G59" s="117">
        <f t="shared" si="1"/>
        <v>14085.270000000006</v>
      </c>
    </row>
    <row r="60" spans="1:7" x14ac:dyDescent="0.25">
      <c r="A60" s="114">
        <f t="shared" si="3"/>
        <v>46054</v>
      </c>
      <c r="B60" s="115">
        <v>44</v>
      </c>
      <c r="C60" s="116">
        <f t="shared" si="4"/>
        <v>14085.270000000006</v>
      </c>
      <c r="D60" s="117">
        <f t="shared" si="0"/>
        <v>38.729999999999997</v>
      </c>
      <c r="E60" s="117">
        <f t="shared" si="5"/>
        <v>74.710000000000008</v>
      </c>
      <c r="F60" s="117">
        <f t="shared" si="2"/>
        <v>113.44</v>
      </c>
      <c r="G60" s="117">
        <f t="shared" si="1"/>
        <v>14010.560000000007</v>
      </c>
    </row>
    <row r="61" spans="1:7" x14ac:dyDescent="0.25">
      <c r="A61" s="114">
        <f t="shared" si="3"/>
        <v>46082</v>
      </c>
      <c r="B61" s="115">
        <v>45</v>
      </c>
      <c r="C61" s="116">
        <f t="shared" si="4"/>
        <v>14010.560000000007</v>
      </c>
      <c r="D61" s="117">
        <f t="shared" si="0"/>
        <v>38.53</v>
      </c>
      <c r="E61" s="117">
        <f t="shared" si="5"/>
        <v>74.91</v>
      </c>
      <c r="F61" s="117">
        <f t="shared" si="2"/>
        <v>113.44</v>
      </c>
      <c r="G61" s="117">
        <f t="shared" si="1"/>
        <v>13935.650000000007</v>
      </c>
    </row>
    <row r="62" spans="1:7" x14ac:dyDescent="0.25">
      <c r="A62" s="114">
        <f t="shared" si="3"/>
        <v>46113</v>
      </c>
      <c r="B62" s="115">
        <v>46</v>
      </c>
      <c r="C62" s="116">
        <f t="shared" si="4"/>
        <v>13935.650000000007</v>
      </c>
      <c r="D62" s="117">
        <f t="shared" si="0"/>
        <v>38.32</v>
      </c>
      <c r="E62" s="117">
        <f t="shared" si="5"/>
        <v>75.12</v>
      </c>
      <c r="F62" s="117">
        <f t="shared" si="2"/>
        <v>113.44</v>
      </c>
      <c r="G62" s="117">
        <f t="shared" si="1"/>
        <v>13860.530000000006</v>
      </c>
    </row>
    <row r="63" spans="1:7" x14ac:dyDescent="0.25">
      <c r="A63" s="114">
        <f t="shared" si="3"/>
        <v>46143</v>
      </c>
      <c r="B63" s="115">
        <v>47</v>
      </c>
      <c r="C63" s="116">
        <f t="shared" si="4"/>
        <v>13860.530000000006</v>
      </c>
      <c r="D63" s="117">
        <f t="shared" si="0"/>
        <v>38.119999999999997</v>
      </c>
      <c r="E63" s="117">
        <f t="shared" si="5"/>
        <v>75.319999999999993</v>
      </c>
      <c r="F63" s="117">
        <f t="shared" si="2"/>
        <v>113.44</v>
      </c>
      <c r="G63" s="117">
        <f t="shared" si="1"/>
        <v>13785.210000000006</v>
      </c>
    </row>
    <row r="64" spans="1:7" x14ac:dyDescent="0.25">
      <c r="A64" s="114">
        <f t="shared" si="3"/>
        <v>46174</v>
      </c>
      <c r="B64" s="115">
        <v>48</v>
      </c>
      <c r="C64" s="116">
        <f t="shared" si="4"/>
        <v>13785.210000000006</v>
      </c>
      <c r="D64" s="117">
        <f t="shared" si="0"/>
        <v>37.909999999999997</v>
      </c>
      <c r="E64" s="117">
        <f t="shared" si="5"/>
        <v>75.53</v>
      </c>
      <c r="F64" s="117">
        <f t="shared" si="2"/>
        <v>113.44</v>
      </c>
      <c r="G64" s="117">
        <f t="shared" si="1"/>
        <v>13709.680000000006</v>
      </c>
    </row>
    <row r="65" spans="1:7" x14ac:dyDescent="0.25">
      <c r="A65" s="114">
        <f t="shared" si="3"/>
        <v>46204</v>
      </c>
      <c r="B65" s="115">
        <v>49</v>
      </c>
      <c r="C65" s="116">
        <f t="shared" si="4"/>
        <v>13709.680000000006</v>
      </c>
      <c r="D65" s="117">
        <f t="shared" si="0"/>
        <v>37.700000000000003</v>
      </c>
      <c r="E65" s="117">
        <f t="shared" si="5"/>
        <v>75.739999999999995</v>
      </c>
      <c r="F65" s="117">
        <f t="shared" si="2"/>
        <v>113.44</v>
      </c>
      <c r="G65" s="117">
        <f t="shared" si="1"/>
        <v>13633.940000000006</v>
      </c>
    </row>
    <row r="66" spans="1:7" x14ac:dyDescent="0.25">
      <c r="A66" s="114">
        <f t="shared" si="3"/>
        <v>46235</v>
      </c>
      <c r="B66" s="115">
        <v>50</v>
      </c>
      <c r="C66" s="116">
        <f t="shared" si="4"/>
        <v>13633.940000000006</v>
      </c>
      <c r="D66" s="117">
        <f t="shared" si="0"/>
        <v>37.49</v>
      </c>
      <c r="E66" s="117">
        <f t="shared" si="5"/>
        <v>75.949999999999989</v>
      </c>
      <c r="F66" s="117">
        <f t="shared" si="2"/>
        <v>113.44</v>
      </c>
      <c r="G66" s="117">
        <f t="shared" si="1"/>
        <v>13557.990000000005</v>
      </c>
    </row>
    <row r="67" spans="1:7" x14ac:dyDescent="0.25">
      <c r="A67" s="114">
        <f t="shared" si="3"/>
        <v>46266</v>
      </c>
      <c r="B67" s="115">
        <v>51</v>
      </c>
      <c r="C67" s="116">
        <f t="shared" si="4"/>
        <v>13557.990000000005</v>
      </c>
      <c r="D67" s="117">
        <f t="shared" si="0"/>
        <v>37.28</v>
      </c>
      <c r="E67" s="117">
        <f t="shared" si="5"/>
        <v>76.16</v>
      </c>
      <c r="F67" s="117">
        <f t="shared" si="2"/>
        <v>113.44</v>
      </c>
      <c r="G67" s="117">
        <f t="shared" si="1"/>
        <v>13481.830000000005</v>
      </c>
    </row>
    <row r="68" spans="1:7" x14ac:dyDescent="0.25">
      <c r="A68" s="114">
        <f t="shared" si="3"/>
        <v>46296</v>
      </c>
      <c r="B68" s="115">
        <v>52</v>
      </c>
      <c r="C68" s="116">
        <f t="shared" si="4"/>
        <v>13481.830000000005</v>
      </c>
      <c r="D68" s="117">
        <f t="shared" si="0"/>
        <v>37.08</v>
      </c>
      <c r="E68" s="117">
        <f t="shared" si="5"/>
        <v>76.36</v>
      </c>
      <c r="F68" s="117">
        <f t="shared" si="2"/>
        <v>113.44</v>
      </c>
      <c r="G68" s="117">
        <f t="shared" si="1"/>
        <v>13405.470000000005</v>
      </c>
    </row>
    <row r="69" spans="1:7" x14ac:dyDescent="0.25">
      <c r="A69" s="114">
        <f t="shared" si="3"/>
        <v>46327</v>
      </c>
      <c r="B69" s="115">
        <v>53</v>
      </c>
      <c r="C69" s="116">
        <f t="shared" si="4"/>
        <v>13405.470000000005</v>
      </c>
      <c r="D69" s="117">
        <f t="shared" si="0"/>
        <v>36.869999999999997</v>
      </c>
      <c r="E69" s="117">
        <f t="shared" si="5"/>
        <v>76.569999999999993</v>
      </c>
      <c r="F69" s="117">
        <f t="shared" si="2"/>
        <v>113.44</v>
      </c>
      <c r="G69" s="117">
        <f t="shared" si="1"/>
        <v>13328.900000000005</v>
      </c>
    </row>
    <row r="70" spans="1:7" x14ac:dyDescent="0.25">
      <c r="A70" s="114">
        <f t="shared" si="3"/>
        <v>46357</v>
      </c>
      <c r="B70" s="115">
        <v>54</v>
      </c>
      <c r="C70" s="116">
        <f t="shared" si="4"/>
        <v>13328.900000000005</v>
      </c>
      <c r="D70" s="117">
        <f t="shared" si="0"/>
        <v>36.65</v>
      </c>
      <c r="E70" s="117">
        <f t="shared" si="5"/>
        <v>76.789999999999992</v>
      </c>
      <c r="F70" s="117">
        <f t="shared" si="2"/>
        <v>113.44</v>
      </c>
      <c r="G70" s="117">
        <f t="shared" si="1"/>
        <v>13252.110000000004</v>
      </c>
    </row>
    <row r="71" spans="1:7" x14ac:dyDescent="0.25">
      <c r="A71" s="114">
        <f t="shared" si="3"/>
        <v>46388</v>
      </c>
      <c r="B71" s="115">
        <v>55</v>
      </c>
      <c r="C71" s="116">
        <f t="shared" si="4"/>
        <v>13252.110000000004</v>
      </c>
      <c r="D71" s="117">
        <f t="shared" si="0"/>
        <v>36.44</v>
      </c>
      <c r="E71" s="117">
        <f t="shared" si="5"/>
        <v>77</v>
      </c>
      <c r="F71" s="117">
        <f t="shared" si="2"/>
        <v>113.44</v>
      </c>
      <c r="G71" s="117">
        <f t="shared" si="1"/>
        <v>13175.110000000004</v>
      </c>
    </row>
    <row r="72" spans="1:7" x14ac:dyDescent="0.25">
      <c r="A72" s="114">
        <f t="shared" si="3"/>
        <v>46419</v>
      </c>
      <c r="B72" s="115">
        <v>56</v>
      </c>
      <c r="C72" s="116">
        <f t="shared" si="4"/>
        <v>13175.110000000004</v>
      </c>
      <c r="D72" s="117">
        <f t="shared" si="0"/>
        <v>36.229999999999997</v>
      </c>
      <c r="E72" s="117">
        <f t="shared" si="5"/>
        <v>77.210000000000008</v>
      </c>
      <c r="F72" s="117">
        <f t="shared" si="2"/>
        <v>113.44</v>
      </c>
      <c r="G72" s="117">
        <f t="shared" si="1"/>
        <v>13097.900000000005</v>
      </c>
    </row>
    <row r="73" spans="1:7" x14ac:dyDescent="0.25">
      <c r="A73" s="114">
        <f t="shared" si="3"/>
        <v>46447</v>
      </c>
      <c r="B73" s="115">
        <v>57</v>
      </c>
      <c r="C73" s="116">
        <f t="shared" si="4"/>
        <v>13097.900000000005</v>
      </c>
      <c r="D73" s="117">
        <f t="shared" si="0"/>
        <v>36.020000000000003</v>
      </c>
      <c r="E73" s="117">
        <f t="shared" si="5"/>
        <v>77.419999999999987</v>
      </c>
      <c r="F73" s="117">
        <f t="shared" si="2"/>
        <v>113.44</v>
      </c>
      <c r="G73" s="117">
        <f t="shared" si="1"/>
        <v>13020.480000000005</v>
      </c>
    </row>
    <row r="74" spans="1:7" x14ac:dyDescent="0.25">
      <c r="A74" s="114">
        <f t="shared" si="3"/>
        <v>46478</v>
      </c>
      <c r="B74" s="115">
        <v>58</v>
      </c>
      <c r="C74" s="116">
        <f t="shared" si="4"/>
        <v>13020.480000000005</v>
      </c>
      <c r="D74" s="117">
        <f t="shared" si="0"/>
        <v>35.81</v>
      </c>
      <c r="E74" s="117">
        <f t="shared" si="5"/>
        <v>77.63</v>
      </c>
      <c r="F74" s="117">
        <f t="shared" si="2"/>
        <v>113.44</v>
      </c>
      <c r="G74" s="117">
        <f t="shared" si="1"/>
        <v>12942.850000000006</v>
      </c>
    </row>
    <row r="75" spans="1:7" x14ac:dyDescent="0.25">
      <c r="A75" s="114">
        <f t="shared" si="3"/>
        <v>46508</v>
      </c>
      <c r="B75" s="115">
        <v>59</v>
      </c>
      <c r="C75" s="116">
        <f t="shared" si="4"/>
        <v>12942.850000000006</v>
      </c>
      <c r="D75" s="117">
        <f t="shared" si="0"/>
        <v>35.590000000000003</v>
      </c>
      <c r="E75" s="117">
        <f t="shared" si="5"/>
        <v>77.849999999999994</v>
      </c>
      <c r="F75" s="117">
        <f t="shared" si="2"/>
        <v>113.44</v>
      </c>
      <c r="G75" s="117">
        <f t="shared" si="1"/>
        <v>12865.000000000005</v>
      </c>
    </row>
    <row r="76" spans="1:7" x14ac:dyDescent="0.25">
      <c r="A76" s="114">
        <f t="shared" si="3"/>
        <v>46539</v>
      </c>
      <c r="B76" s="115">
        <v>60</v>
      </c>
      <c r="C76" s="116">
        <f>G75</f>
        <v>12865.000000000005</v>
      </c>
      <c r="D76" s="117">
        <f>ROUND(C76*$E$13/12,2)</f>
        <v>35.380000000000003</v>
      </c>
      <c r="E76" s="117">
        <f>F76-D76</f>
        <v>78.06</v>
      </c>
      <c r="F76" s="117">
        <f t="shared" si="2"/>
        <v>113.44</v>
      </c>
      <c r="G76" s="117">
        <f>C76-E76</f>
        <v>12786.940000000006</v>
      </c>
    </row>
    <row r="77" spans="1:7" x14ac:dyDescent="0.25">
      <c r="A77" s="114">
        <f t="shared" si="3"/>
        <v>46569</v>
      </c>
      <c r="B77" s="115">
        <v>61</v>
      </c>
      <c r="C77" s="116">
        <f t="shared" ref="C77:C126" si="6">G76</f>
        <v>12786.940000000006</v>
      </c>
      <c r="D77" s="117">
        <f t="shared" ref="D77:D126" si="7">ROUND(C77*$E$13/12,2)</f>
        <v>35.159999999999997</v>
      </c>
      <c r="E77" s="117">
        <f t="shared" ref="E77:E126" si="8">F77-D77</f>
        <v>78.28</v>
      </c>
      <c r="F77" s="117">
        <f t="shared" si="2"/>
        <v>113.44</v>
      </c>
      <c r="G77" s="117">
        <f t="shared" ref="G77:G126" si="9">C77-E77</f>
        <v>12708.660000000005</v>
      </c>
    </row>
    <row r="78" spans="1:7" x14ac:dyDescent="0.25">
      <c r="A78" s="114">
        <f t="shared" si="3"/>
        <v>46600</v>
      </c>
      <c r="B78" s="115">
        <v>62</v>
      </c>
      <c r="C78" s="116">
        <f t="shared" si="6"/>
        <v>12708.660000000005</v>
      </c>
      <c r="D78" s="117">
        <f t="shared" si="7"/>
        <v>34.950000000000003</v>
      </c>
      <c r="E78" s="117">
        <f t="shared" si="8"/>
        <v>78.489999999999995</v>
      </c>
      <c r="F78" s="117">
        <f t="shared" si="2"/>
        <v>113.44</v>
      </c>
      <c r="G78" s="117">
        <f t="shared" si="9"/>
        <v>12630.170000000006</v>
      </c>
    </row>
    <row r="79" spans="1:7" x14ac:dyDescent="0.25">
      <c r="A79" s="114">
        <f t="shared" si="3"/>
        <v>46631</v>
      </c>
      <c r="B79" s="115">
        <v>63</v>
      </c>
      <c r="C79" s="116">
        <f t="shared" si="6"/>
        <v>12630.170000000006</v>
      </c>
      <c r="D79" s="117">
        <f t="shared" si="7"/>
        <v>34.729999999999997</v>
      </c>
      <c r="E79" s="117">
        <f t="shared" si="8"/>
        <v>78.710000000000008</v>
      </c>
      <c r="F79" s="117">
        <f t="shared" si="2"/>
        <v>113.44</v>
      </c>
      <c r="G79" s="117">
        <f t="shared" si="9"/>
        <v>12551.460000000006</v>
      </c>
    </row>
    <row r="80" spans="1:7" x14ac:dyDescent="0.25">
      <c r="A80" s="114">
        <f t="shared" si="3"/>
        <v>46661</v>
      </c>
      <c r="B80" s="115">
        <v>64</v>
      </c>
      <c r="C80" s="116">
        <f t="shared" si="6"/>
        <v>12551.460000000006</v>
      </c>
      <c r="D80" s="117">
        <f t="shared" si="7"/>
        <v>34.520000000000003</v>
      </c>
      <c r="E80" s="117">
        <f t="shared" si="8"/>
        <v>78.919999999999987</v>
      </c>
      <c r="F80" s="117">
        <f t="shared" si="2"/>
        <v>113.44</v>
      </c>
      <c r="G80" s="117">
        <f t="shared" si="9"/>
        <v>12472.540000000006</v>
      </c>
    </row>
    <row r="81" spans="1:7" x14ac:dyDescent="0.25">
      <c r="A81" s="114">
        <f t="shared" si="3"/>
        <v>46692</v>
      </c>
      <c r="B81" s="115">
        <v>65</v>
      </c>
      <c r="C81" s="116">
        <f t="shared" si="6"/>
        <v>12472.540000000006</v>
      </c>
      <c r="D81" s="117">
        <f t="shared" si="7"/>
        <v>34.299999999999997</v>
      </c>
      <c r="E81" s="117">
        <f t="shared" si="8"/>
        <v>79.14</v>
      </c>
      <c r="F81" s="117">
        <f t="shared" si="2"/>
        <v>113.44</v>
      </c>
      <c r="G81" s="117">
        <f t="shared" si="9"/>
        <v>12393.400000000007</v>
      </c>
    </row>
    <row r="82" spans="1:7" x14ac:dyDescent="0.25">
      <c r="A82" s="114">
        <f t="shared" si="3"/>
        <v>46722</v>
      </c>
      <c r="B82" s="115">
        <v>66</v>
      </c>
      <c r="C82" s="116">
        <f t="shared" si="6"/>
        <v>12393.400000000007</v>
      </c>
      <c r="D82" s="117">
        <f t="shared" si="7"/>
        <v>34.08</v>
      </c>
      <c r="E82" s="117">
        <f t="shared" si="8"/>
        <v>79.36</v>
      </c>
      <c r="F82" s="117">
        <f t="shared" si="2"/>
        <v>113.44</v>
      </c>
      <c r="G82" s="117">
        <f t="shared" si="9"/>
        <v>12314.040000000006</v>
      </c>
    </row>
    <row r="83" spans="1:7" x14ac:dyDescent="0.25">
      <c r="A83" s="114">
        <f t="shared" si="3"/>
        <v>46753</v>
      </c>
      <c r="B83" s="115">
        <v>67</v>
      </c>
      <c r="C83" s="116">
        <f t="shared" si="6"/>
        <v>12314.040000000006</v>
      </c>
      <c r="D83" s="117">
        <f t="shared" si="7"/>
        <v>33.86</v>
      </c>
      <c r="E83" s="117">
        <f t="shared" si="8"/>
        <v>79.58</v>
      </c>
      <c r="F83" s="117">
        <f t="shared" ref="F83:F126" si="10">F82</f>
        <v>113.44</v>
      </c>
      <c r="G83" s="117">
        <f t="shared" si="9"/>
        <v>12234.460000000006</v>
      </c>
    </row>
    <row r="84" spans="1:7" x14ac:dyDescent="0.25">
      <c r="A84" s="114">
        <f t="shared" ref="A84:A126" si="11">EDATE(A83,1)</f>
        <v>46784</v>
      </c>
      <c r="B84" s="115">
        <v>68</v>
      </c>
      <c r="C84" s="116">
        <f t="shared" si="6"/>
        <v>12234.460000000006</v>
      </c>
      <c r="D84" s="117">
        <f t="shared" si="7"/>
        <v>33.64</v>
      </c>
      <c r="E84" s="117">
        <f t="shared" si="8"/>
        <v>79.8</v>
      </c>
      <c r="F84" s="117">
        <f t="shared" si="10"/>
        <v>113.44</v>
      </c>
      <c r="G84" s="117">
        <f t="shared" si="9"/>
        <v>12154.660000000007</v>
      </c>
    </row>
    <row r="85" spans="1:7" x14ac:dyDescent="0.25">
      <c r="A85" s="114">
        <f t="shared" si="11"/>
        <v>46813</v>
      </c>
      <c r="B85" s="115">
        <v>69</v>
      </c>
      <c r="C85" s="116">
        <f t="shared" si="6"/>
        <v>12154.660000000007</v>
      </c>
      <c r="D85" s="117">
        <f t="shared" si="7"/>
        <v>33.43</v>
      </c>
      <c r="E85" s="117">
        <f t="shared" si="8"/>
        <v>80.009999999999991</v>
      </c>
      <c r="F85" s="117">
        <f t="shared" si="10"/>
        <v>113.44</v>
      </c>
      <c r="G85" s="117">
        <f t="shared" si="9"/>
        <v>12074.650000000007</v>
      </c>
    </row>
    <row r="86" spans="1:7" x14ac:dyDescent="0.25">
      <c r="A86" s="114">
        <f t="shared" si="11"/>
        <v>46844</v>
      </c>
      <c r="B86" s="115">
        <v>70</v>
      </c>
      <c r="C86" s="116">
        <f t="shared" si="6"/>
        <v>12074.650000000007</v>
      </c>
      <c r="D86" s="117">
        <f t="shared" si="7"/>
        <v>33.21</v>
      </c>
      <c r="E86" s="117">
        <f t="shared" si="8"/>
        <v>80.22999999999999</v>
      </c>
      <c r="F86" s="117">
        <f t="shared" si="10"/>
        <v>113.44</v>
      </c>
      <c r="G86" s="117">
        <f t="shared" si="9"/>
        <v>11994.420000000007</v>
      </c>
    </row>
    <row r="87" spans="1:7" x14ac:dyDescent="0.25">
      <c r="A87" s="114">
        <f t="shared" si="11"/>
        <v>46874</v>
      </c>
      <c r="B87" s="115">
        <v>71</v>
      </c>
      <c r="C87" s="116">
        <f t="shared" si="6"/>
        <v>11994.420000000007</v>
      </c>
      <c r="D87" s="117">
        <f t="shared" si="7"/>
        <v>32.979999999999997</v>
      </c>
      <c r="E87" s="117">
        <f t="shared" si="8"/>
        <v>80.460000000000008</v>
      </c>
      <c r="F87" s="117">
        <f t="shared" si="10"/>
        <v>113.44</v>
      </c>
      <c r="G87" s="117">
        <f t="shared" si="9"/>
        <v>11913.960000000008</v>
      </c>
    </row>
    <row r="88" spans="1:7" x14ac:dyDescent="0.25">
      <c r="A88" s="114">
        <f t="shared" si="11"/>
        <v>46905</v>
      </c>
      <c r="B88" s="115">
        <v>72</v>
      </c>
      <c r="C88" s="116">
        <f t="shared" si="6"/>
        <v>11913.960000000008</v>
      </c>
      <c r="D88" s="117">
        <f t="shared" si="7"/>
        <v>32.76</v>
      </c>
      <c r="E88" s="117">
        <f t="shared" si="8"/>
        <v>80.680000000000007</v>
      </c>
      <c r="F88" s="117">
        <f t="shared" si="10"/>
        <v>113.44</v>
      </c>
      <c r="G88" s="117">
        <f t="shared" si="9"/>
        <v>11833.280000000008</v>
      </c>
    </row>
    <row r="89" spans="1:7" x14ac:dyDescent="0.25">
      <c r="A89" s="114">
        <f t="shared" si="11"/>
        <v>46935</v>
      </c>
      <c r="B89" s="115">
        <v>73</v>
      </c>
      <c r="C89" s="116">
        <f t="shared" si="6"/>
        <v>11833.280000000008</v>
      </c>
      <c r="D89" s="117">
        <f t="shared" si="7"/>
        <v>32.54</v>
      </c>
      <c r="E89" s="117">
        <f t="shared" si="8"/>
        <v>80.900000000000006</v>
      </c>
      <c r="F89" s="117">
        <f t="shared" si="10"/>
        <v>113.44</v>
      </c>
      <c r="G89" s="117">
        <f t="shared" si="9"/>
        <v>11752.380000000008</v>
      </c>
    </row>
    <row r="90" spans="1:7" x14ac:dyDescent="0.25">
      <c r="A90" s="114">
        <f t="shared" si="11"/>
        <v>46966</v>
      </c>
      <c r="B90" s="115">
        <v>74</v>
      </c>
      <c r="C90" s="116">
        <f t="shared" si="6"/>
        <v>11752.380000000008</v>
      </c>
      <c r="D90" s="117">
        <f t="shared" si="7"/>
        <v>32.32</v>
      </c>
      <c r="E90" s="117">
        <f t="shared" si="8"/>
        <v>81.12</v>
      </c>
      <c r="F90" s="117">
        <f t="shared" si="10"/>
        <v>113.44</v>
      </c>
      <c r="G90" s="117">
        <f t="shared" si="9"/>
        <v>11671.260000000007</v>
      </c>
    </row>
    <row r="91" spans="1:7" x14ac:dyDescent="0.25">
      <c r="A91" s="114">
        <f t="shared" si="11"/>
        <v>46997</v>
      </c>
      <c r="B91" s="115">
        <v>75</v>
      </c>
      <c r="C91" s="116">
        <f t="shared" si="6"/>
        <v>11671.260000000007</v>
      </c>
      <c r="D91" s="117">
        <f t="shared" si="7"/>
        <v>32.1</v>
      </c>
      <c r="E91" s="117">
        <f t="shared" si="8"/>
        <v>81.34</v>
      </c>
      <c r="F91" s="117">
        <f t="shared" si="10"/>
        <v>113.44</v>
      </c>
      <c r="G91" s="117">
        <f t="shared" si="9"/>
        <v>11589.920000000007</v>
      </c>
    </row>
    <row r="92" spans="1:7" x14ac:dyDescent="0.25">
      <c r="A92" s="114">
        <f t="shared" si="11"/>
        <v>47027</v>
      </c>
      <c r="B92" s="115">
        <v>76</v>
      </c>
      <c r="C92" s="116">
        <f t="shared" si="6"/>
        <v>11589.920000000007</v>
      </c>
      <c r="D92" s="117">
        <f t="shared" si="7"/>
        <v>31.87</v>
      </c>
      <c r="E92" s="117">
        <f t="shared" si="8"/>
        <v>81.569999999999993</v>
      </c>
      <c r="F92" s="117">
        <f t="shared" si="10"/>
        <v>113.44</v>
      </c>
      <c r="G92" s="117">
        <f t="shared" si="9"/>
        <v>11508.350000000008</v>
      </c>
    </row>
    <row r="93" spans="1:7" x14ac:dyDescent="0.25">
      <c r="A93" s="114">
        <f t="shared" si="11"/>
        <v>47058</v>
      </c>
      <c r="B93" s="115">
        <v>77</v>
      </c>
      <c r="C93" s="116">
        <f t="shared" si="6"/>
        <v>11508.350000000008</v>
      </c>
      <c r="D93" s="117">
        <f t="shared" si="7"/>
        <v>31.65</v>
      </c>
      <c r="E93" s="117">
        <f t="shared" si="8"/>
        <v>81.789999999999992</v>
      </c>
      <c r="F93" s="117">
        <f t="shared" si="10"/>
        <v>113.44</v>
      </c>
      <c r="G93" s="117">
        <f t="shared" si="9"/>
        <v>11426.560000000007</v>
      </c>
    </row>
    <row r="94" spans="1:7" x14ac:dyDescent="0.25">
      <c r="A94" s="114">
        <f t="shared" si="11"/>
        <v>47088</v>
      </c>
      <c r="B94" s="115">
        <v>78</v>
      </c>
      <c r="C94" s="116">
        <f t="shared" si="6"/>
        <v>11426.560000000007</v>
      </c>
      <c r="D94" s="117">
        <f t="shared" si="7"/>
        <v>31.42</v>
      </c>
      <c r="E94" s="117">
        <f t="shared" si="8"/>
        <v>82.02</v>
      </c>
      <c r="F94" s="117">
        <f t="shared" si="10"/>
        <v>113.44</v>
      </c>
      <c r="G94" s="117">
        <f t="shared" si="9"/>
        <v>11344.540000000006</v>
      </c>
    </row>
    <row r="95" spans="1:7" x14ac:dyDescent="0.25">
      <c r="A95" s="114">
        <f t="shared" si="11"/>
        <v>47119</v>
      </c>
      <c r="B95" s="115">
        <v>79</v>
      </c>
      <c r="C95" s="116">
        <f t="shared" si="6"/>
        <v>11344.540000000006</v>
      </c>
      <c r="D95" s="117">
        <f t="shared" si="7"/>
        <v>31.2</v>
      </c>
      <c r="E95" s="117">
        <f t="shared" si="8"/>
        <v>82.24</v>
      </c>
      <c r="F95" s="117">
        <f t="shared" si="10"/>
        <v>113.44</v>
      </c>
      <c r="G95" s="117">
        <f t="shared" si="9"/>
        <v>11262.300000000007</v>
      </c>
    </row>
    <row r="96" spans="1:7" x14ac:dyDescent="0.25">
      <c r="A96" s="114">
        <f t="shared" si="11"/>
        <v>47150</v>
      </c>
      <c r="B96" s="115">
        <v>80</v>
      </c>
      <c r="C96" s="116">
        <f t="shared" si="6"/>
        <v>11262.300000000007</v>
      </c>
      <c r="D96" s="117">
        <f t="shared" si="7"/>
        <v>30.97</v>
      </c>
      <c r="E96" s="117">
        <f t="shared" si="8"/>
        <v>82.47</v>
      </c>
      <c r="F96" s="117">
        <f t="shared" si="10"/>
        <v>113.44</v>
      </c>
      <c r="G96" s="117">
        <f t="shared" si="9"/>
        <v>11179.830000000007</v>
      </c>
    </row>
    <row r="97" spans="1:7" x14ac:dyDescent="0.25">
      <c r="A97" s="114">
        <f t="shared" si="11"/>
        <v>47178</v>
      </c>
      <c r="B97" s="115">
        <v>81</v>
      </c>
      <c r="C97" s="116">
        <f t="shared" si="6"/>
        <v>11179.830000000007</v>
      </c>
      <c r="D97" s="117">
        <f t="shared" si="7"/>
        <v>30.74</v>
      </c>
      <c r="E97" s="117">
        <f t="shared" si="8"/>
        <v>82.7</v>
      </c>
      <c r="F97" s="117">
        <f t="shared" si="10"/>
        <v>113.44</v>
      </c>
      <c r="G97" s="117">
        <f t="shared" si="9"/>
        <v>11097.130000000006</v>
      </c>
    </row>
    <row r="98" spans="1:7" x14ac:dyDescent="0.25">
      <c r="A98" s="114">
        <f t="shared" si="11"/>
        <v>47209</v>
      </c>
      <c r="B98" s="115">
        <v>82</v>
      </c>
      <c r="C98" s="116">
        <f t="shared" si="6"/>
        <v>11097.130000000006</v>
      </c>
      <c r="D98" s="117">
        <f t="shared" si="7"/>
        <v>30.52</v>
      </c>
      <c r="E98" s="117">
        <f t="shared" si="8"/>
        <v>82.92</v>
      </c>
      <c r="F98" s="117">
        <f t="shared" si="10"/>
        <v>113.44</v>
      </c>
      <c r="G98" s="117">
        <f t="shared" si="9"/>
        <v>11014.210000000006</v>
      </c>
    </row>
    <row r="99" spans="1:7" x14ac:dyDescent="0.25">
      <c r="A99" s="114">
        <f t="shared" si="11"/>
        <v>47239</v>
      </c>
      <c r="B99" s="115">
        <v>83</v>
      </c>
      <c r="C99" s="116">
        <f t="shared" si="6"/>
        <v>11014.210000000006</v>
      </c>
      <c r="D99" s="117">
        <f t="shared" si="7"/>
        <v>30.29</v>
      </c>
      <c r="E99" s="117">
        <f t="shared" si="8"/>
        <v>83.15</v>
      </c>
      <c r="F99" s="117">
        <f t="shared" si="10"/>
        <v>113.44</v>
      </c>
      <c r="G99" s="117">
        <f t="shared" si="9"/>
        <v>10931.060000000007</v>
      </c>
    </row>
    <row r="100" spans="1:7" x14ac:dyDescent="0.25">
      <c r="A100" s="114">
        <f t="shared" si="11"/>
        <v>47270</v>
      </c>
      <c r="B100" s="115">
        <v>84</v>
      </c>
      <c r="C100" s="116">
        <f t="shared" si="6"/>
        <v>10931.060000000007</v>
      </c>
      <c r="D100" s="117">
        <f t="shared" si="7"/>
        <v>30.06</v>
      </c>
      <c r="E100" s="117">
        <f t="shared" si="8"/>
        <v>83.38</v>
      </c>
      <c r="F100" s="117">
        <f t="shared" si="10"/>
        <v>113.44</v>
      </c>
      <c r="G100" s="117">
        <f t="shared" si="9"/>
        <v>10847.680000000008</v>
      </c>
    </row>
    <row r="101" spans="1:7" x14ac:dyDescent="0.25">
      <c r="A101" s="114">
        <f t="shared" si="11"/>
        <v>47300</v>
      </c>
      <c r="B101" s="115">
        <v>85</v>
      </c>
      <c r="C101" s="116">
        <f t="shared" si="6"/>
        <v>10847.680000000008</v>
      </c>
      <c r="D101" s="117">
        <f t="shared" si="7"/>
        <v>29.83</v>
      </c>
      <c r="E101" s="117">
        <f t="shared" si="8"/>
        <v>83.61</v>
      </c>
      <c r="F101" s="117">
        <f t="shared" si="10"/>
        <v>113.44</v>
      </c>
      <c r="G101" s="117">
        <f t="shared" si="9"/>
        <v>10764.070000000007</v>
      </c>
    </row>
    <row r="102" spans="1:7" x14ac:dyDescent="0.25">
      <c r="A102" s="114">
        <f t="shared" si="11"/>
        <v>47331</v>
      </c>
      <c r="B102" s="115">
        <v>86</v>
      </c>
      <c r="C102" s="116">
        <f t="shared" si="6"/>
        <v>10764.070000000007</v>
      </c>
      <c r="D102" s="117">
        <f t="shared" si="7"/>
        <v>29.6</v>
      </c>
      <c r="E102" s="117">
        <f t="shared" si="8"/>
        <v>83.84</v>
      </c>
      <c r="F102" s="117">
        <f t="shared" si="10"/>
        <v>113.44</v>
      </c>
      <c r="G102" s="117">
        <f t="shared" si="9"/>
        <v>10680.230000000007</v>
      </c>
    </row>
    <row r="103" spans="1:7" x14ac:dyDescent="0.25">
      <c r="A103" s="114">
        <f t="shared" si="11"/>
        <v>47362</v>
      </c>
      <c r="B103" s="115">
        <v>87</v>
      </c>
      <c r="C103" s="116">
        <f t="shared" si="6"/>
        <v>10680.230000000007</v>
      </c>
      <c r="D103" s="117">
        <f t="shared" si="7"/>
        <v>29.37</v>
      </c>
      <c r="E103" s="117">
        <f t="shared" si="8"/>
        <v>84.07</v>
      </c>
      <c r="F103" s="117">
        <f t="shared" si="10"/>
        <v>113.44</v>
      </c>
      <c r="G103" s="117">
        <f t="shared" si="9"/>
        <v>10596.160000000007</v>
      </c>
    </row>
    <row r="104" spans="1:7" x14ac:dyDescent="0.25">
      <c r="A104" s="114">
        <f t="shared" si="11"/>
        <v>47392</v>
      </c>
      <c r="B104" s="115">
        <v>88</v>
      </c>
      <c r="C104" s="116">
        <f t="shared" si="6"/>
        <v>10596.160000000007</v>
      </c>
      <c r="D104" s="117">
        <f t="shared" si="7"/>
        <v>29.14</v>
      </c>
      <c r="E104" s="117">
        <f t="shared" si="8"/>
        <v>84.3</v>
      </c>
      <c r="F104" s="117">
        <f t="shared" si="10"/>
        <v>113.44</v>
      </c>
      <c r="G104" s="117">
        <f t="shared" si="9"/>
        <v>10511.860000000008</v>
      </c>
    </row>
    <row r="105" spans="1:7" x14ac:dyDescent="0.25">
      <c r="A105" s="114">
        <f t="shared" si="11"/>
        <v>47423</v>
      </c>
      <c r="B105" s="115">
        <v>89</v>
      </c>
      <c r="C105" s="116">
        <f t="shared" si="6"/>
        <v>10511.860000000008</v>
      </c>
      <c r="D105" s="117">
        <f t="shared" si="7"/>
        <v>28.91</v>
      </c>
      <c r="E105" s="117">
        <f t="shared" si="8"/>
        <v>84.53</v>
      </c>
      <c r="F105" s="117">
        <f t="shared" si="10"/>
        <v>113.44</v>
      </c>
      <c r="G105" s="117">
        <f t="shared" si="9"/>
        <v>10427.330000000007</v>
      </c>
    </row>
    <row r="106" spans="1:7" x14ac:dyDescent="0.25">
      <c r="A106" s="114">
        <f t="shared" si="11"/>
        <v>47453</v>
      </c>
      <c r="B106" s="115">
        <v>90</v>
      </c>
      <c r="C106" s="116">
        <f t="shared" si="6"/>
        <v>10427.330000000007</v>
      </c>
      <c r="D106" s="117">
        <f t="shared" si="7"/>
        <v>28.68</v>
      </c>
      <c r="E106" s="117">
        <f t="shared" si="8"/>
        <v>84.759999999999991</v>
      </c>
      <c r="F106" s="117">
        <f t="shared" si="10"/>
        <v>113.44</v>
      </c>
      <c r="G106" s="117">
        <f t="shared" si="9"/>
        <v>10342.570000000007</v>
      </c>
    </row>
    <row r="107" spans="1:7" x14ac:dyDescent="0.25">
      <c r="A107" s="114">
        <f t="shared" si="11"/>
        <v>47484</v>
      </c>
      <c r="B107" s="115">
        <v>91</v>
      </c>
      <c r="C107" s="116">
        <f t="shared" si="6"/>
        <v>10342.570000000007</v>
      </c>
      <c r="D107" s="117">
        <f t="shared" si="7"/>
        <v>28.44</v>
      </c>
      <c r="E107" s="117">
        <f t="shared" si="8"/>
        <v>85</v>
      </c>
      <c r="F107" s="117">
        <f t="shared" si="10"/>
        <v>113.44</v>
      </c>
      <c r="G107" s="117">
        <f t="shared" si="9"/>
        <v>10257.570000000007</v>
      </c>
    </row>
    <row r="108" spans="1:7" x14ac:dyDescent="0.25">
      <c r="A108" s="114">
        <f t="shared" si="11"/>
        <v>47515</v>
      </c>
      <c r="B108" s="115">
        <v>92</v>
      </c>
      <c r="C108" s="116">
        <f t="shared" si="6"/>
        <v>10257.570000000007</v>
      </c>
      <c r="D108" s="117">
        <f t="shared" si="7"/>
        <v>28.21</v>
      </c>
      <c r="E108" s="117">
        <f t="shared" si="8"/>
        <v>85.22999999999999</v>
      </c>
      <c r="F108" s="117">
        <f t="shared" si="10"/>
        <v>113.44</v>
      </c>
      <c r="G108" s="117">
        <f t="shared" si="9"/>
        <v>10172.340000000007</v>
      </c>
    </row>
    <row r="109" spans="1:7" x14ac:dyDescent="0.25">
      <c r="A109" s="114">
        <f t="shared" si="11"/>
        <v>47543</v>
      </c>
      <c r="B109" s="115">
        <v>93</v>
      </c>
      <c r="C109" s="116">
        <f t="shared" si="6"/>
        <v>10172.340000000007</v>
      </c>
      <c r="D109" s="117">
        <f t="shared" si="7"/>
        <v>27.97</v>
      </c>
      <c r="E109" s="117">
        <f t="shared" si="8"/>
        <v>85.47</v>
      </c>
      <c r="F109" s="117">
        <f t="shared" si="10"/>
        <v>113.44</v>
      </c>
      <c r="G109" s="117">
        <f t="shared" si="9"/>
        <v>10086.870000000008</v>
      </c>
    </row>
    <row r="110" spans="1:7" x14ac:dyDescent="0.25">
      <c r="A110" s="114">
        <f t="shared" si="11"/>
        <v>47574</v>
      </c>
      <c r="B110" s="115">
        <v>94</v>
      </c>
      <c r="C110" s="116">
        <f t="shared" si="6"/>
        <v>10086.870000000008</v>
      </c>
      <c r="D110" s="117">
        <f t="shared" si="7"/>
        <v>27.74</v>
      </c>
      <c r="E110" s="117">
        <f t="shared" si="8"/>
        <v>85.7</v>
      </c>
      <c r="F110" s="117">
        <f t="shared" si="10"/>
        <v>113.44</v>
      </c>
      <c r="G110" s="117">
        <f t="shared" si="9"/>
        <v>10001.170000000007</v>
      </c>
    </row>
    <row r="111" spans="1:7" x14ac:dyDescent="0.25">
      <c r="A111" s="114">
        <f t="shared" si="11"/>
        <v>47604</v>
      </c>
      <c r="B111" s="115">
        <v>95</v>
      </c>
      <c r="C111" s="116">
        <f t="shared" si="6"/>
        <v>10001.170000000007</v>
      </c>
      <c r="D111" s="117">
        <f t="shared" si="7"/>
        <v>27.5</v>
      </c>
      <c r="E111" s="117">
        <f t="shared" si="8"/>
        <v>85.94</v>
      </c>
      <c r="F111" s="117">
        <f t="shared" si="10"/>
        <v>113.44</v>
      </c>
      <c r="G111" s="117">
        <f t="shared" si="9"/>
        <v>9915.2300000000068</v>
      </c>
    </row>
    <row r="112" spans="1:7" x14ac:dyDescent="0.25">
      <c r="A112" s="114">
        <f t="shared" si="11"/>
        <v>47635</v>
      </c>
      <c r="B112" s="115">
        <v>96</v>
      </c>
      <c r="C112" s="116">
        <f t="shared" si="6"/>
        <v>9915.2300000000068</v>
      </c>
      <c r="D112" s="117">
        <f t="shared" si="7"/>
        <v>27.27</v>
      </c>
      <c r="E112" s="117">
        <f t="shared" si="8"/>
        <v>86.17</v>
      </c>
      <c r="F112" s="117">
        <f t="shared" si="10"/>
        <v>113.44</v>
      </c>
      <c r="G112" s="117">
        <f t="shared" si="9"/>
        <v>9829.0600000000068</v>
      </c>
    </row>
    <row r="113" spans="1:7" x14ac:dyDescent="0.25">
      <c r="A113" s="114">
        <f t="shared" si="11"/>
        <v>47665</v>
      </c>
      <c r="B113" s="115">
        <v>97</v>
      </c>
      <c r="C113" s="116">
        <f t="shared" si="6"/>
        <v>9829.0600000000068</v>
      </c>
      <c r="D113" s="117">
        <f t="shared" si="7"/>
        <v>27.03</v>
      </c>
      <c r="E113" s="117">
        <f t="shared" si="8"/>
        <v>86.41</v>
      </c>
      <c r="F113" s="117">
        <f t="shared" si="10"/>
        <v>113.44</v>
      </c>
      <c r="G113" s="117">
        <f t="shared" si="9"/>
        <v>9742.6500000000069</v>
      </c>
    </row>
    <row r="114" spans="1:7" x14ac:dyDescent="0.25">
      <c r="A114" s="114">
        <f t="shared" si="11"/>
        <v>47696</v>
      </c>
      <c r="B114" s="115">
        <v>98</v>
      </c>
      <c r="C114" s="116">
        <f t="shared" si="6"/>
        <v>9742.6500000000069</v>
      </c>
      <c r="D114" s="117">
        <f t="shared" si="7"/>
        <v>26.79</v>
      </c>
      <c r="E114" s="117">
        <f t="shared" si="8"/>
        <v>86.65</v>
      </c>
      <c r="F114" s="117">
        <f t="shared" si="10"/>
        <v>113.44</v>
      </c>
      <c r="G114" s="117">
        <f t="shared" si="9"/>
        <v>9656.0000000000073</v>
      </c>
    </row>
    <row r="115" spans="1:7" x14ac:dyDescent="0.25">
      <c r="A115" s="114">
        <f t="shared" si="11"/>
        <v>47727</v>
      </c>
      <c r="B115" s="115">
        <v>99</v>
      </c>
      <c r="C115" s="116">
        <f t="shared" si="6"/>
        <v>9656.0000000000073</v>
      </c>
      <c r="D115" s="117">
        <f t="shared" si="7"/>
        <v>26.55</v>
      </c>
      <c r="E115" s="117">
        <f t="shared" si="8"/>
        <v>86.89</v>
      </c>
      <c r="F115" s="117">
        <f t="shared" si="10"/>
        <v>113.44</v>
      </c>
      <c r="G115" s="117">
        <f t="shared" si="9"/>
        <v>9569.1100000000079</v>
      </c>
    </row>
    <row r="116" spans="1:7" x14ac:dyDescent="0.25">
      <c r="A116" s="114">
        <f t="shared" si="11"/>
        <v>47757</v>
      </c>
      <c r="B116" s="115">
        <v>100</v>
      </c>
      <c r="C116" s="116">
        <f t="shared" si="6"/>
        <v>9569.1100000000079</v>
      </c>
      <c r="D116" s="117">
        <f t="shared" si="7"/>
        <v>26.32</v>
      </c>
      <c r="E116" s="117">
        <f t="shared" si="8"/>
        <v>87.12</v>
      </c>
      <c r="F116" s="117">
        <f t="shared" si="10"/>
        <v>113.44</v>
      </c>
      <c r="G116" s="117">
        <f t="shared" si="9"/>
        <v>9481.9900000000071</v>
      </c>
    </row>
    <row r="117" spans="1:7" x14ac:dyDescent="0.25">
      <c r="A117" s="114">
        <f t="shared" si="11"/>
        <v>47788</v>
      </c>
      <c r="B117" s="115">
        <v>101</v>
      </c>
      <c r="C117" s="116">
        <f t="shared" si="6"/>
        <v>9481.9900000000071</v>
      </c>
      <c r="D117" s="117">
        <f t="shared" si="7"/>
        <v>26.08</v>
      </c>
      <c r="E117" s="117">
        <f t="shared" si="8"/>
        <v>87.36</v>
      </c>
      <c r="F117" s="117">
        <f t="shared" si="10"/>
        <v>113.44</v>
      </c>
      <c r="G117" s="117">
        <f t="shared" si="9"/>
        <v>9394.6300000000065</v>
      </c>
    </row>
    <row r="118" spans="1:7" x14ac:dyDescent="0.25">
      <c r="A118" s="114">
        <f t="shared" si="11"/>
        <v>47818</v>
      </c>
      <c r="B118" s="115">
        <v>102</v>
      </c>
      <c r="C118" s="116">
        <f t="shared" si="6"/>
        <v>9394.6300000000065</v>
      </c>
      <c r="D118" s="117">
        <f t="shared" si="7"/>
        <v>25.84</v>
      </c>
      <c r="E118" s="117">
        <f t="shared" si="8"/>
        <v>87.6</v>
      </c>
      <c r="F118" s="117">
        <f t="shared" si="10"/>
        <v>113.44</v>
      </c>
      <c r="G118" s="117">
        <f t="shared" si="9"/>
        <v>9307.0300000000061</v>
      </c>
    </row>
    <row r="119" spans="1:7" x14ac:dyDescent="0.25">
      <c r="A119" s="114">
        <f t="shared" si="11"/>
        <v>47849</v>
      </c>
      <c r="B119" s="115">
        <v>103</v>
      </c>
      <c r="C119" s="116">
        <f t="shared" si="6"/>
        <v>9307.0300000000061</v>
      </c>
      <c r="D119" s="117">
        <f t="shared" si="7"/>
        <v>25.59</v>
      </c>
      <c r="E119" s="117">
        <f t="shared" si="8"/>
        <v>87.85</v>
      </c>
      <c r="F119" s="117">
        <f t="shared" si="10"/>
        <v>113.44</v>
      </c>
      <c r="G119" s="117">
        <f t="shared" si="9"/>
        <v>9219.1800000000057</v>
      </c>
    </row>
    <row r="120" spans="1:7" x14ac:dyDescent="0.25">
      <c r="A120" s="114">
        <f t="shared" si="11"/>
        <v>47880</v>
      </c>
      <c r="B120" s="115">
        <v>104</v>
      </c>
      <c r="C120" s="116">
        <f t="shared" si="6"/>
        <v>9219.1800000000057</v>
      </c>
      <c r="D120" s="117">
        <f t="shared" si="7"/>
        <v>25.35</v>
      </c>
      <c r="E120" s="117">
        <f t="shared" si="8"/>
        <v>88.09</v>
      </c>
      <c r="F120" s="117">
        <f t="shared" si="10"/>
        <v>113.44</v>
      </c>
      <c r="G120" s="117">
        <f t="shared" si="9"/>
        <v>9131.0900000000056</v>
      </c>
    </row>
    <row r="121" spans="1:7" x14ac:dyDescent="0.25">
      <c r="A121" s="114">
        <f t="shared" si="11"/>
        <v>47908</v>
      </c>
      <c r="B121" s="115">
        <v>105</v>
      </c>
      <c r="C121" s="116">
        <f t="shared" si="6"/>
        <v>9131.0900000000056</v>
      </c>
      <c r="D121" s="117">
        <f t="shared" si="7"/>
        <v>25.11</v>
      </c>
      <c r="E121" s="117">
        <f t="shared" si="8"/>
        <v>88.33</v>
      </c>
      <c r="F121" s="117">
        <f t="shared" si="10"/>
        <v>113.44</v>
      </c>
      <c r="G121" s="117">
        <f t="shared" si="9"/>
        <v>9042.7600000000057</v>
      </c>
    </row>
    <row r="122" spans="1:7" x14ac:dyDescent="0.25">
      <c r="A122" s="114">
        <f t="shared" si="11"/>
        <v>47939</v>
      </c>
      <c r="B122" s="115">
        <v>106</v>
      </c>
      <c r="C122" s="116">
        <f t="shared" si="6"/>
        <v>9042.7600000000057</v>
      </c>
      <c r="D122" s="117">
        <f t="shared" si="7"/>
        <v>24.87</v>
      </c>
      <c r="E122" s="117">
        <f t="shared" si="8"/>
        <v>88.57</v>
      </c>
      <c r="F122" s="117">
        <f t="shared" si="10"/>
        <v>113.44</v>
      </c>
      <c r="G122" s="117">
        <f t="shared" si="9"/>
        <v>8954.190000000006</v>
      </c>
    </row>
    <row r="123" spans="1:7" x14ac:dyDescent="0.25">
      <c r="A123" s="114">
        <f t="shared" si="11"/>
        <v>47969</v>
      </c>
      <c r="B123" s="115">
        <v>107</v>
      </c>
      <c r="C123" s="116">
        <f t="shared" si="6"/>
        <v>8954.190000000006</v>
      </c>
      <c r="D123" s="117">
        <f t="shared" si="7"/>
        <v>24.62</v>
      </c>
      <c r="E123" s="117">
        <f t="shared" si="8"/>
        <v>88.82</v>
      </c>
      <c r="F123" s="117">
        <f t="shared" si="10"/>
        <v>113.44</v>
      </c>
      <c r="G123" s="117">
        <f t="shared" si="9"/>
        <v>8865.3700000000063</v>
      </c>
    </row>
    <row r="124" spans="1:7" x14ac:dyDescent="0.25">
      <c r="A124" s="114">
        <f t="shared" si="11"/>
        <v>48000</v>
      </c>
      <c r="B124" s="115">
        <v>108</v>
      </c>
      <c r="C124" s="116">
        <f t="shared" si="6"/>
        <v>8865.3700000000063</v>
      </c>
      <c r="D124" s="117">
        <f t="shared" si="7"/>
        <v>24.38</v>
      </c>
      <c r="E124" s="117">
        <f t="shared" si="8"/>
        <v>89.06</v>
      </c>
      <c r="F124" s="117">
        <f t="shared" si="10"/>
        <v>113.44</v>
      </c>
      <c r="G124" s="117">
        <f t="shared" si="9"/>
        <v>8776.3100000000068</v>
      </c>
    </row>
    <row r="125" spans="1:7" x14ac:dyDescent="0.25">
      <c r="A125" s="114">
        <f t="shared" si="11"/>
        <v>48030</v>
      </c>
      <c r="B125" s="115">
        <v>109</v>
      </c>
      <c r="C125" s="116">
        <f t="shared" si="6"/>
        <v>8776.3100000000068</v>
      </c>
      <c r="D125" s="117">
        <f t="shared" si="7"/>
        <v>24.13</v>
      </c>
      <c r="E125" s="117">
        <f t="shared" si="8"/>
        <v>89.31</v>
      </c>
      <c r="F125" s="117">
        <f t="shared" si="10"/>
        <v>113.44</v>
      </c>
      <c r="G125" s="117">
        <f t="shared" si="9"/>
        <v>8687.0000000000073</v>
      </c>
    </row>
    <row r="126" spans="1:7" x14ac:dyDescent="0.25">
      <c r="A126" s="114">
        <f t="shared" si="11"/>
        <v>48061</v>
      </c>
      <c r="B126" s="115">
        <v>110</v>
      </c>
      <c r="C126" s="116">
        <f t="shared" si="6"/>
        <v>8687.0000000000073</v>
      </c>
      <c r="D126" s="117">
        <f t="shared" si="7"/>
        <v>23.89</v>
      </c>
      <c r="E126" s="117">
        <f t="shared" si="8"/>
        <v>89.55</v>
      </c>
      <c r="F126" s="117">
        <f t="shared" si="10"/>
        <v>113.44</v>
      </c>
      <c r="G126" s="117">
        <f t="shared" si="9"/>
        <v>8597.450000000008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7DA2-C11C-46B9-A9EA-69D3A25259AD}">
  <sheetPr codeName="Sheet49"/>
  <dimension ref="A1:AN133"/>
  <sheetViews>
    <sheetView showOutlineSymbols="0" showWhiteSpace="0" workbookViewId="0">
      <selection activeCell="E9" sqref="E9"/>
    </sheetView>
  </sheetViews>
  <sheetFormatPr defaultColWidth="9.140625" defaultRowHeight="15" x14ac:dyDescent="0.25"/>
  <cols>
    <col min="1" max="1" width="9.140625" style="71"/>
    <col min="2" max="2" width="7.85546875" style="71" customWidth="1"/>
    <col min="3" max="3" width="14.7109375" style="71" customWidth="1"/>
    <col min="4" max="4" width="14.28515625" style="71" customWidth="1"/>
    <col min="5" max="5" width="14.85546875" style="71" customWidth="1"/>
    <col min="6" max="7" width="14.7109375" style="71" customWidth="1"/>
    <col min="8" max="11" width="9.140625" style="71"/>
    <col min="12" max="12" width="9.140625" style="145"/>
    <col min="13" max="13" width="11.28515625" style="145" customWidth="1"/>
    <col min="14" max="14" width="18.85546875" style="145" customWidth="1"/>
    <col min="15" max="15" width="14.28515625" style="145" customWidth="1"/>
    <col min="16" max="18" width="14.7109375" style="145" customWidth="1"/>
    <col min="19" max="22" width="9.140625" style="71"/>
    <col min="23" max="23" width="9.140625" style="145"/>
    <col min="24" max="24" width="11.28515625" style="145" customWidth="1"/>
    <col min="25" max="25" width="18.85546875" style="145" customWidth="1"/>
    <col min="26" max="26" width="14.28515625" style="145" customWidth="1"/>
    <col min="27" max="29" width="14.7109375" style="145" customWidth="1"/>
    <col min="30" max="33" width="9.140625" style="71"/>
    <col min="34" max="34" width="9.140625" style="145"/>
    <col min="35" max="35" width="11.28515625" style="145" customWidth="1"/>
    <col min="36" max="36" width="18.85546875" style="145" customWidth="1"/>
    <col min="37" max="37" width="14.28515625" style="145" customWidth="1"/>
    <col min="38" max="40" width="14.7109375" style="145" customWidth="1"/>
    <col min="41" max="16384" width="9.140625" style="71"/>
  </cols>
  <sheetData>
    <row r="1" spans="1:40" x14ac:dyDescent="0.25">
      <c r="A1" s="69" t="s">
        <v>74</v>
      </c>
      <c r="B1" s="69"/>
      <c r="C1" s="69"/>
      <c r="D1" s="69"/>
      <c r="E1" s="69"/>
      <c r="F1" s="69"/>
      <c r="G1" s="70"/>
      <c r="L1" s="120"/>
      <c r="M1" s="120"/>
      <c r="N1" s="120"/>
      <c r="O1" s="120"/>
      <c r="P1" s="120"/>
      <c r="Q1" s="120"/>
      <c r="R1" s="121"/>
      <c r="W1" s="120"/>
      <c r="X1" s="120"/>
      <c r="Y1" s="120"/>
      <c r="Z1" s="120"/>
      <c r="AA1" s="120"/>
      <c r="AB1" s="120"/>
      <c r="AC1" s="121"/>
      <c r="AH1" s="120"/>
      <c r="AI1" s="120"/>
      <c r="AJ1" s="120"/>
      <c r="AK1" s="120"/>
      <c r="AL1" s="120"/>
      <c r="AM1" s="120"/>
      <c r="AN1" s="121"/>
    </row>
    <row r="2" spans="1:40" x14ac:dyDescent="0.25">
      <c r="A2" s="69"/>
      <c r="B2" s="69"/>
      <c r="C2" s="69"/>
      <c r="D2" s="69"/>
      <c r="E2" s="69"/>
      <c r="F2" s="72"/>
      <c r="G2" s="73"/>
      <c r="L2" s="120"/>
      <c r="M2" s="120"/>
      <c r="N2" s="120"/>
      <c r="O2" s="120"/>
      <c r="P2" s="120"/>
      <c r="Q2" s="122"/>
      <c r="R2" s="123"/>
      <c r="W2" s="120"/>
      <c r="X2" s="120"/>
      <c r="Y2" s="120"/>
      <c r="Z2" s="120"/>
      <c r="AA2" s="120"/>
      <c r="AB2" s="122"/>
      <c r="AC2" s="123"/>
      <c r="AH2" s="120"/>
      <c r="AI2" s="120"/>
      <c r="AJ2" s="120"/>
      <c r="AK2" s="120"/>
      <c r="AL2" s="120"/>
      <c r="AM2" s="122"/>
      <c r="AN2" s="123"/>
    </row>
    <row r="3" spans="1:40" x14ac:dyDescent="0.25">
      <c r="A3" s="69"/>
      <c r="B3" s="69"/>
      <c r="C3" s="69"/>
      <c r="D3" s="69"/>
      <c r="E3" s="69"/>
      <c r="F3" s="72"/>
      <c r="G3" s="73"/>
      <c r="L3" s="120"/>
      <c r="M3" s="120"/>
      <c r="N3" s="120"/>
      <c r="O3" s="120"/>
      <c r="P3" s="120"/>
      <c r="Q3" s="122"/>
      <c r="R3" s="123"/>
      <c r="W3" s="120"/>
      <c r="X3" s="120"/>
      <c r="Y3" s="120"/>
      <c r="Z3" s="120"/>
      <c r="AA3" s="120"/>
      <c r="AB3" s="122"/>
      <c r="AC3" s="123"/>
      <c r="AH3" s="120"/>
      <c r="AI3" s="120"/>
      <c r="AJ3" s="120"/>
      <c r="AK3" s="120"/>
      <c r="AL3" s="120"/>
      <c r="AM3" s="122"/>
      <c r="AN3" s="123"/>
    </row>
    <row r="4" spans="1:40" ht="21" x14ac:dyDescent="0.35">
      <c r="A4" s="69"/>
      <c r="B4" s="124" t="s">
        <v>51</v>
      </c>
      <c r="C4" s="69"/>
      <c r="D4" s="69"/>
      <c r="E4" s="125"/>
      <c r="F4" s="126" t="s">
        <v>3</v>
      </c>
      <c r="G4" s="127"/>
      <c r="K4" s="128"/>
      <c r="L4" s="120"/>
      <c r="M4" s="129" t="s">
        <v>75</v>
      </c>
      <c r="N4" s="120"/>
      <c r="O4" s="120"/>
      <c r="P4" s="122"/>
      <c r="Q4" s="130"/>
      <c r="R4" s="120"/>
      <c r="W4" s="120"/>
      <c r="X4" s="129" t="s">
        <v>76</v>
      </c>
      <c r="Y4" s="120"/>
      <c r="Z4" s="120"/>
      <c r="AA4" s="122"/>
      <c r="AB4" s="130"/>
      <c r="AC4" s="120"/>
      <c r="AH4" s="120"/>
      <c r="AI4" s="129" t="s">
        <v>77</v>
      </c>
      <c r="AJ4" s="120"/>
      <c r="AK4" s="120"/>
      <c r="AL4" s="122"/>
      <c r="AM4" s="130"/>
      <c r="AN4" s="120"/>
    </row>
    <row r="5" spans="1:40" x14ac:dyDescent="0.25">
      <c r="A5" s="69"/>
      <c r="B5" s="69"/>
      <c r="C5" s="69"/>
      <c r="D5" s="69"/>
      <c r="E5" s="69"/>
      <c r="F5" s="116"/>
      <c r="G5" s="69"/>
      <c r="K5" s="131"/>
      <c r="L5" s="120"/>
      <c r="M5" s="120"/>
      <c r="N5" s="120"/>
      <c r="O5" s="120"/>
      <c r="P5" s="120"/>
      <c r="Q5" s="130"/>
      <c r="R5" s="120"/>
      <c r="W5" s="120"/>
      <c r="X5" s="120"/>
      <c r="Y5" s="120"/>
      <c r="Z5" s="120"/>
      <c r="AA5" s="120"/>
      <c r="AB5" s="130"/>
      <c r="AC5" s="120"/>
      <c r="AH5" s="120"/>
      <c r="AI5" s="120"/>
      <c r="AJ5" s="120"/>
      <c r="AK5" s="120"/>
      <c r="AL5" s="120"/>
      <c r="AM5" s="130"/>
      <c r="AN5" s="120"/>
    </row>
    <row r="6" spans="1:40" x14ac:dyDescent="0.25">
      <c r="A6" s="69"/>
      <c r="B6" s="132" t="s">
        <v>54</v>
      </c>
      <c r="C6" s="133"/>
      <c r="D6" s="134"/>
      <c r="E6" s="90">
        <v>44743</v>
      </c>
      <c r="F6" s="135"/>
      <c r="G6" s="69"/>
      <c r="K6" s="136"/>
      <c r="L6" s="120"/>
      <c r="M6" s="137" t="s">
        <v>54</v>
      </c>
      <c r="N6" s="138"/>
      <c r="O6" s="139"/>
      <c r="P6" s="140">
        <f>E6</f>
        <v>44743</v>
      </c>
      <c r="Q6" s="141"/>
      <c r="R6" s="120"/>
      <c r="W6" s="120"/>
      <c r="X6" s="137" t="s">
        <v>54</v>
      </c>
      <c r="Y6" s="138"/>
      <c r="Z6" s="139"/>
      <c r="AA6" s="140">
        <f>E6</f>
        <v>44743</v>
      </c>
      <c r="AB6" s="141"/>
      <c r="AC6" s="120"/>
      <c r="AH6" s="120"/>
      <c r="AI6" s="137" t="s">
        <v>54</v>
      </c>
      <c r="AJ6" s="138"/>
      <c r="AK6" s="139"/>
      <c r="AL6" s="140">
        <f>E6</f>
        <v>44743</v>
      </c>
      <c r="AM6" s="141"/>
      <c r="AN6" s="120"/>
    </row>
    <row r="7" spans="1:40" x14ac:dyDescent="0.25">
      <c r="A7" s="69"/>
      <c r="B7" s="142" t="s">
        <v>56</v>
      </c>
      <c r="C7" s="115"/>
      <c r="E7" s="94">
        <v>110</v>
      </c>
      <c r="F7" s="143" t="s">
        <v>57</v>
      </c>
      <c r="G7" s="69"/>
      <c r="K7" s="119"/>
      <c r="L7" s="120"/>
      <c r="M7" s="144" t="s">
        <v>56</v>
      </c>
      <c r="N7" s="122"/>
      <c r="P7" s="146">
        <f>E7</f>
        <v>110</v>
      </c>
      <c r="Q7" s="147" t="s">
        <v>57</v>
      </c>
      <c r="W7" s="120"/>
      <c r="X7" s="144" t="s">
        <v>56</v>
      </c>
      <c r="Y7" s="122"/>
      <c r="AA7" s="146">
        <f>E7</f>
        <v>110</v>
      </c>
      <c r="AB7" s="147" t="s">
        <v>57</v>
      </c>
      <c r="AH7" s="120"/>
      <c r="AI7" s="144" t="s">
        <v>56</v>
      </c>
      <c r="AJ7" s="122"/>
      <c r="AL7" s="146">
        <f>E7</f>
        <v>110</v>
      </c>
      <c r="AM7" s="147" t="s">
        <v>57</v>
      </c>
    </row>
    <row r="8" spans="1:40" x14ac:dyDescent="0.25">
      <c r="A8" s="69"/>
      <c r="B8" s="142" t="s">
        <v>64</v>
      </c>
      <c r="C8" s="115"/>
      <c r="D8" s="148">
        <f>E6-1</f>
        <v>44742</v>
      </c>
      <c r="E8" s="149">
        <v>106956.51803214877</v>
      </c>
      <c r="F8" s="143" t="s">
        <v>60</v>
      </c>
      <c r="G8" s="69"/>
      <c r="K8" s="119"/>
      <c r="L8" s="120"/>
      <c r="M8" s="144" t="s">
        <v>78</v>
      </c>
      <c r="N8" s="122"/>
      <c r="O8" s="150">
        <f>P6-1</f>
        <v>44742</v>
      </c>
      <c r="P8" s="151">
        <v>42285.099029871446</v>
      </c>
      <c r="Q8" s="147" t="s">
        <v>60</v>
      </c>
      <c r="W8" s="120"/>
      <c r="X8" s="144" t="s">
        <v>79</v>
      </c>
      <c r="Y8" s="122"/>
      <c r="Z8" s="150">
        <f>AA6-1</f>
        <v>44742</v>
      </c>
      <c r="AA8" s="151">
        <v>77665.781381458844</v>
      </c>
      <c r="AB8" s="147" t="s">
        <v>60</v>
      </c>
      <c r="AH8" s="120"/>
      <c r="AI8" s="144" t="s">
        <v>80</v>
      </c>
      <c r="AJ8" s="122"/>
      <c r="AK8" s="150">
        <f>AL6-1</f>
        <v>44742</v>
      </c>
      <c r="AL8" s="151">
        <v>185639.29945288014</v>
      </c>
      <c r="AM8" s="147" t="s">
        <v>60</v>
      </c>
    </row>
    <row r="9" spans="1:40" x14ac:dyDescent="0.25">
      <c r="A9" s="69"/>
      <c r="B9" s="142" t="s">
        <v>65</v>
      </c>
      <c r="C9" s="115"/>
      <c r="D9" s="148">
        <f>EOMONTH(D8,E7)</f>
        <v>48091</v>
      </c>
      <c r="E9" s="149">
        <v>34205.972543047174</v>
      </c>
      <c r="F9" s="143" t="s">
        <v>60</v>
      </c>
      <c r="G9" s="152"/>
      <c r="K9" s="119"/>
      <c r="L9" s="120"/>
      <c r="M9" s="144" t="s">
        <v>81</v>
      </c>
      <c r="N9" s="122"/>
      <c r="O9" s="150">
        <f>EOMONTH(O8,P7)</f>
        <v>48091</v>
      </c>
      <c r="P9" s="151">
        <v>0</v>
      </c>
      <c r="Q9" s="147" t="s">
        <v>60</v>
      </c>
      <c r="R9" s="153"/>
      <c r="W9" s="120"/>
      <c r="X9" s="144" t="s">
        <v>82</v>
      </c>
      <c r="Y9" s="122"/>
      <c r="Z9" s="150">
        <f>EOMONTH(Z8,AA7)</f>
        <v>48091</v>
      </c>
      <c r="AA9" s="151">
        <v>0</v>
      </c>
      <c r="AB9" s="147" t="s">
        <v>60</v>
      </c>
      <c r="AC9" s="153"/>
      <c r="AH9" s="120"/>
      <c r="AI9" s="144" t="s">
        <v>83</v>
      </c>
      <c r="AJ9" s="122"/>
      <c r="AK9" s="150">
        <f>EOMONTH(AK8,AL7)</f>
        <v>48091</v>
      </c>
      <c r="AL9" s="151">
        <v>34205.972543047174</v>
      </c>
      <c r="AM9" s="147" t="s">
        <v>60</v>
      </c>
      <c r="AN9" s="153"/>
    </row>
    <row r="10" spans="1:40" x14ac:dyDescent="0.25">
      <c r="A10" s="69"/>
      <c r="B10" s="105" t="s">
        <v>66</v>
      </c>
      <c r="C10" s="106"/>
      <c r="D10" s="107"/>
      <c r="E10" s="108">
        <v>3.3000000000000002E-2</v>
      </c>
      <c r="F10" s="109"/>
      <c r="G10" s="154"/>
      <c r="K10" s="119"/>
      <c r="L10" s="120"/>
      <c r="M10" s="155" t="s">
        <v>66</v>
      </c>
      <c r="N10" s="156"/>
      <c r="O10" s="157"/>
      <c r="P10" s="158">
        <f>E10</f>
        <v>3.3000000000000002E-2</v>
      </c>
      <c r="Q10" s="159"/>
      <c r="R10" s="120"/>
      <c r="W10" s="120"/>
      <c r="X10" s="155" t="s">
        <v>84</v>
      </c>
      <c r="Y10" s="156"/>
      <c r="Z10" s="157"/>
      <c r="AA10" s="158">
        <v>0</v>
      </c>
      <c r="AB10" s="159"/>
      <c r="AC10" s="120"/>
      <c r="AH10" s="120"/>
      <c r="AI10" s="155" t="s">
        <v>66</v>
      </c>
      <c r="AJ10" s="156"/>
      <c r="AK10" s="157"/>
      <c r="AL10" s="158">
        <f>E10</f>
        <v>3.3000000000000002E-2</v>
      </c>
      <c r="AM10" s="159"/>
      <c r="AN10" s="120"/>
    </row>
    <row r="11" spans="1:40" x14ac:dyDescent="0.25">
      <c r="A11" s="69"/>
      <c r="B11" s="160"/>
      <c r="C11" s="115"/>
      <c r="E11" s="161"/>
      <c r="F11" s="160"/>
      <c r="G11" s="154"/>
      <c r="K11" s="119"/>
      <c r="L11" s="120"/>
      <c r="M11" s="146"/>
      <c r="N11" s="122"/>
      <c r="P11" s="162"/>
      <c r="Q11" s="146"/>
      <c r="R11" s="120"/>
      <c r="W11" s="120"/>
      <c r="X11" s="146"/>
      <c r="Y11" s="122"/>
      <c r="AA11" s="162"/>
      <c r="AB11" s="146"/>
      <c r="AC11" s="120"/>
      <c r="AH11" s="120"/>
      <c r="AI11" s="146"/>
      <c r="AJ11" s="122"/>
      <c r="AL11" s="162"/>
      <c r="AM11" s="146"/>
      <c r="AN11" s="120"/>
    </row>
    <row r="12" spans="1:40" x14ac:dyDescent="0.25">
      <c r="E12" s="161"/>
      <c r="K12" s="119"/>
    </row>
    <row r="13" spans="1:40" ht="15.75" thickBot="1" x14ac:dyDescent="0.3">
      <c r="A13" s="163" t="s">
        <v>67</v>
      </c>
      <c r="B13" s="163" t="s">
        <v>68</v>
      </c>
      <c r="C13" s="163" t="s">
        <v>69</v>
      </c>
      <c r="D13" s="163" t="s">
        <v>70</v>
      </c>
      <c r="E13" s="163" t="s">
        <v>71</v>
      </c>
      <c r="F13" s="163" t="s">
        <v>72</v>
      </c>
      <c r="G13" s="163" t="s">
        <v>73</v>
      </c>
      <c r="K13" s="119"/>
      <c r="L13" s="164" t="s">
        <v>67</v>
      </c>
      <c r="M13" s="164" t="s">
        <v>68</v>
      </c>
      <c r="N13" s="164" t="s">
        <v>69</v>
      </c>
      <c r="O13" s="164" t="s">
        <v>70</v>
      </c>
      <c r="P13" s="164" t="s">
        <v>71</v>
      </c>
      <c r="Q13" s="164" t="s">
        <v>72</v>
      </c>
      <c r="R13" s="164" t="s">
        <v>73</v>
      </c>
      <c r="W13" s="164" t="s">
        <v>67</v>
      </c>
      <c r="X13" s="164" t="s">
        <v>68</v>
      </c>
      <c r="Y13" s="164" t="s">
        <v>69</v>
      </c>
      <c r="Z13" s="164" t="s">
        <v>70</v>
      </c>
      <c r="AA13" s="164" t="s">
        <v>71</v>
      </c>
      <c r="AB13" s="164" t="s">
        <v>72</v>
      </c>
      <c r="AC13" s="164" t="s">
        <v>73</v>
      </c>
      <c r="AH13" s="164" t="s">
        <v>67</v>
      </c>
      <c r="AI13" s="164" t="s">
        <v>68</v>
      </c>
      <c r="AJ13" s="164" t="s">
        <v>69</v>
      </c>
      <c r="AK13" s="164" t="s">
        <v>70</v>
      </c>
      <c r="AL13" s="164" t="s">
        <v>71</v>
      </c>
      <c r="AM13" s="164" t="s">
        <v>72</v>
      </c>
      <c r="AN13" s="164" t="s">
        <v>73</v>
      </c>
    </row>
    <row r="14" spans="1:40" x14ac:dyDescent="0.25">
      <c r="A14" s="114">
        <f>E6</f>
        <v>44743</v>
      </c>
      <c r="B14" s="115">
        <v>1</v>
      </c>
      <c r="C14" s="116">
        <f>E8</f>
        <v>106956.51803214877</v>
      </c>
      <c r="D14" s="117">
        <f>ROUND(C14*$E$10/12,2)</f>
        <v>294.13</v>
      </c>
      <c r="E14" s="117">
        <f t="shared" ref="E14:E77" si="0">PPMT($E$10/12,B14,$E$7,-$E$8,$E$9,0)</f>
        <v>567.27427578200161</v>
      </c>
      <c r="F14" s="117">
        <f>ROUND(PMT($E$10/12,E7,-E8,E9),2)</f>
        <v>861.4</v>
      </c>
      <c r="G14" s="117">
        <f>C14-E14</f>
        <v>106389.24375636676</v>
      </c>
      <c r="K14" s="119"/>
      <c r="L14" s="165">
        <f>P6</f>
        <v>44743</v>
      </c>
      <c r="M14" s="122">
        <v>1</v>
      </c>
      <c r="N14" s="130">
        <f>P8</f>
        <v>42285.099029871446</v>
      </c>
      <c r="O14" s="166">
        <f>ROUND(N14*$P$10/12,2)</f>
        <v>116.28</v>
      </c>
      <c r="P14" s="166">
        <f>PPMT($P$10/12,M14,$P$7,-$P$8,$P$9,0)</f>
        <v>329.71916247877425</v>
      </c>
      <c r="Q14" s="166">
        <f>ROUND(PMT($P$10/12,P7,-P8,P9),2)</f>
        <v>446</v>
      </c>
      <c r="R14" s="166">
        <f>N14-P14</f>
        <v>41955.379867392672</v>
      </c>
      <c r="W14" s="165">
        <f>AA6</f>
        <v>44743</v>
      </c>
      <c r="X14" s="122">
        <v>1</v>
      </c>
      <c r="Y14" s="130">
        <f>AA8</f>
        <v>77665.781381458844</v>
      </c>
      <c r="Z14" s="166">
        <f>ROUND(Y14*$AA$10/12,2)</f>
        <v>0</v>
      </c>
      <c r="AA14" s="166">
        <f>PPMT($AA$10/12,X14,$AA$7,-$AA$8,$AA$9,0)</f>
        <v>706.05255801326223</v>
      </c>
      <c r="AB14" s="166">
        <f>ROUND(PMT($AA$10/12,AA7,-AA8,AA9),2)</f>
        <v>706.05</v>
      </c>
      <c r="AC14" s="166">
        <f>Y14-AA14</f>
        <v>76959.728823445577</v>
      </c>
      <c r="AH14" s="165">
        <f>AL6</f>
        <v>44743</v>
      </c>
      <c r="AI14" s="122">
        <v>1</v>
      </c>
      <c r="AJ14" s="130">
        <f>AL8</f>
        <v>185639.29945288014</v>
      </c>
      <c r="AK14" s="166">
        <f>ROUND(AJ14*$AL$10/12,2)</f>
        <v>510.51</v>
      </c>
      <c r="AL14" s="166">
        <f>PPMT($AL$10/12,AI14,$AL$7,-$AL$8,$AL$9,0)</f>
        <v>1180.8053159533147</v>
      </c>
      <c r="AM14" s="166">
        <f>ROUND(PMT($AL$10/12,AL7,-AL8,AL9),2)</f>
        <v>1691.31</v>
      </c>
      <c r="AN14" s="166">
        <f>AJ14-AL14</f>
        <v>184458.49413692683</v>
      </c>
    </row>
    <row r="15" spans="1:40" x14ac:dyDescent="0.25">
      <c r="A15" s="114">
        <f>EDATE(A14,1)</f>
        <v>44774</v>
      </c>
      <c r="B15" s="115">
        <v>2</v>
      </c>
      <c r="C15" s="116">
        <f>G14</f>
        <v>106389.24375636676</v>
      </c>
      <c r="D15" s="117">
        <f t="shared" ref="D15:D72" si="1">ROUND(C15*$E$10/12,2)</f>
        <v>292.57</v>
      </c>
      <c r="E15" s="117">
        <f t="shared" si="0"/>
        <v>568.83428004040206</v>
      </c>
      <c r="F15" s="117">
        <f>F14</f>
        <v>861.4</v>
      </c>
      <c r="G15" s="117">
        <f t="shared" ref="G15:G72" si="2">C15-E15</f>
        <v>105820.40947632636</v>
      </c>
      <c r="K15" s="119"/>
      <c r="L15" s="165">
        <f>EDATE(L14,1)</f>
        <v>44774</v>
      </c>
      <c r="M15" s="122">
        <v>2</v>
      </c>
      <c r="N15" s="130">
        <f>R14</f>
        <v>41955.379867392672</v>
      </c>
      <c r="O15" s="166">
        <f t="shared" ref="O15:O78" si="3">ROUND(N15*$P$10/12,2)</f>
        <v>115.38</v>
      </c>
      <c r="P15" s="166">
        <f t="shared" ref="P15:P78" si="4">PPMT($P$10/12,M15,$P$7,-$P$8,$P$9,0)</f>
        <v>330.62589017559088</v>
      </c>
      <c r="Q15" s="166">
        <f>Q14</f>
        <v>446</v>
      </c>
      <c r="R15" s="166">
        <f t="shared" ref="R15:R72" si="5">N15-P15</f>
        <v>41624.753977217078</v>
      </c>
      <c r="W15" s="165">
        <f>EDATE(W14,1)</f>
        <v>44774</v>
      </c>
      <c r="X15" s="122">
        <v>2</v>
      </c>
      <c r="Y15" s="130">
        <f>AC14</f>
        <v>76959.728823445577</v>
      </c>
      <c r="Z15" s="166">
        <f t="shared" ref="Z15:Z78" si="6">ROUND(Y15*$AA$10/12,2)</f>
        <v>0</v>
      </c>
      <c r="AA15" s="166">
        <f t="shared" ref="AA15:AA78" si="7">PPMT($AA$10/12,X15,$AA$7,-$AA$8,$AA$9,0)</f>
        <v>706.05255801326223</v>
      </c>
      <c r="AB15" s="166">
        <f>AB14</f>
        <v>706.05</v>
      </c>
      <c r="AC15" s="166">
        <f t="shared" ref="AC15:AC72" si="8">Y15-AA15</f>
        <v>76253.67626543231</v>
      </c>
      <c r="AH15" s="165">
        <f>EDATE(AH14,1)</f>
        <v>44774</v>
      </c>
      <c r="AI15" s="122">
        <v>2</v>
      </c>
      <c r="AJ15" s="130">
        <f>AN14</f>
        <v>184458.49413692683</v>
      </c>
      <c r="AK15" s="166">
        <f t="shared" ref="AK15:AK78" si="9">ROUND(AJ15*$AL$10/12,2)</f>
        <v>507.26</v>
      </c>
      <c r="AL15" s="166">
        <f t="shared" ref="AL15:AL78" si="10">PPMT($AL$10/12,AI15,$AL$7,-$AL$8,$AL$9,0)</f>
        <v>1184.0525305721862</v>
      </c>
      <c r="AM15" s="166">
        <f>AM14</f>
        <v>1691.31</v>
      </c>
      <c r="AN15" s="166">
        <f t="shared" ref="AN15:AN72" si="11">AJ15-AL15</f>
        <v>183274.44160635464</v>
      </c>
    </row>
    <row r="16" spans="1:40" x14ac:dyDescent="0.25">
      <c r="A16" s="114">
        <f>EDATE(A15,1)</f>
        <v>44805</v>
      </c>
      <c r="B16" s="115">
        <v>3</v>
      </c>
      <c r="C16" s="116">
        <f>G15</f>
        <v>105820.40947632636</v>
      </c>
      <c r="D16" s="117">
        <f t="shared" si="1"/>
        <v>291.01</v>
      </c>
      <c r="E16" s="117">
        <f t="shared" si="0"/>
        <v>570.39857431051325</v>
      </c>
      <c r="F16" s="117">
        <f t="shared" ref="F16:F79" si="12">F15</f>
        <v>861.4</v>
      </c>
      <c r="G16" s="117">
        <f t="shared" si="2"/>
        <v>105250.01090201584</v>
      </c>
      <c r="K16" s="119"/>
      <c r="L16" s="165">
        <f>EDATE(L15,1)</f>
        <v>44805</v>
      </c>
      <c r="M16" s="122">
        <v>3</v>
      </c>
      <c r="N16" s="130">
        <f>R15</f>
        <v>41624.753977217078</v>
      </c>
      <c r="O16" s="166">
        <f t="shared" si="3"/>
        <v>114.47</v>
      </c>
      <c r="P16" s="166">
        <f t="shared" si="4"/>
        <v>331.53511137357373</v>
      </c>
      <c r="Q16" s="166">
        <f t="shared" ref="Q16:Q79" si="13">Q15</f>
        <v>446</v>
      </c>
      <c r="R16" s="166">
        <f t="shared" si="5"/>
        <v>41293.218865843504</v>
      </c>
      <c r="W16" s="165">
        <f>EDATE(W15,1)</f>
        <v>44805</v>
      </c>
      <c r="X16" s="122">
        <v>3</v>
      </c>
      <c r="Y16" s="130">
        <f>AC15</f>
        <v>76253.67626543231</v>
      </c>
      <c r="Z16" s="166">
        <f t="shared" si="6"/>
        <v>0</v>
      </c>
      <c r="AA16" s="166">
        <f t="shared" si="7"/>
        <v>706.05255801326223</v>
      </c>
      <c r="AB16" s="166">
        <f t="shared" ref="AB16:AB79" si="14">AB15</f>
        <v>706.05</v>
      </c>
      <c r="AC16" s="166">
        <f t="shared" si="8"/>
        <v>75547.623707419043</v>
      </c>
      <c r="AH16" s="165">
        <f>EDATE(AH15,1)</f>
        <v>44805</v>
      </c>
      <c r="AI16" s="122">
        <v>3</v>
      </c>
      <c r="AJ16" s="130">
        <f>AN15</f>
        <v>183274.44160635464</v>
      </c>
      <c r="AK16" s="166">
        <f t="shared" si="9"/>
        <v>504</v>
      </c>
      <c r="AL16" s="166">
        <f t="shared" si="10"/>
        <v>1187.3086750312598</v>
      </c>
      <c r="AM16" s="166">
        <f t="shared" ref="AM16:AM79" si="15">AM15</f>
        <v>1691.31</v>
      </c>
      <c r="AN16" s="166">
        <f t="shared" si="11"/>
        <v>182087.13293132337</v>
      </c>
    </row>
    <row r="17" spans="1:40" x14ac:dyDescent="0.25">
      <c r="A17" s="114">
        <f t="shared" ref="A17:A80" si="16">EDATE(A16,1)</f>
        <v>44835</v>
      </c>
      <c r="B17" s="115">
        <v>4</v>
      </c>
      <c r="C17" s="116">
        <f t="shared" ref="C17:C72" si="17">G16</f>
        <v>105250.01090201584</v>
      </c>
      <c r="D17" s="117">
        <f t="shared" si="1"/>
        <v>289.44</v>
      </c>
      <c r="E17" s="117">
        <f t="shared" si="0"/>
        <v>571.96717038986708</v>
      </c>
      <c r="F17" s="117">
        <f t="shared" si="12"/>
        <v>861.4</v>
      </c>
      <c r="G17" s="117">
        <f t="shared" si="2"/>
        <v>104678.04373162598</v>
      </c>
      <c r="K17" s="119"/>
      <c r="L17" s="165">
        <f t="shared" ref="L17:L80" si="18">EDATE(L16,1)</f>
        <v>44835</v>
      </c>
      <c r="M17" s="122">
        <v>4</v>
      </c>
      <c r="N17" s="130">
        <f t="shared" ref="N17:N72" si="19">R16</f>
        <v>41293.218865843504</v>
      </c>
      <c r="O17" s="166">
        <f t="shared" si="3"/>
        <v>113.56</v>
      </c>
      <c r="P17" s="166">
        <f t="shared" si="4"/>
        <v>332.44683292985104</v>
      </c>
      <c r="Q17" s="166">
        <f t="shared" si="13"/>
        <v>446</v>
      </c>
      <c r="R17" s="166">
        <f t="shared" si="5"/>
        <v>40960.77203291365</v>
      </c>
      <c r="W17" s="165">
        <f t="shared" ref="W17:W80" si="20">EDATE(W16,1)</f>
        <v>44835</v>
      </c>
      <c r="X17" s="122">
        <v>4</v>
      </c>
      <c r="Y17" s="130">
        <f t="shared" ref="Y17:Y72" si="21">AC16</f>
        <v>75547.623707419043</v>
      </c>
      <c r="Z17" s="166">
        <f t="shared" si="6"/>
        <v>0</v>
      </c>
      <c r="AA17" s="166">
        <f t="shared" si="7"/>
        <v>706.05255801326223</v>
      </c>
      <c r="AB17" s="166">
        <f t="shared" si="14"/>
        <v>706.05</v>
      </c>
      <c r="AC17" s="166">
        <f t="shared" si="8"/>
        <v>74841.571149405776</v>
      </c>
      <c r="AH17" s="165">
        <f t="shared" ref="AH17:AH80" si="22">EDATE(AH16,1)</f>
        <v>44835</v>
      </c>
      <c r="AI17" s="122">
        <v>4</v>
      </c>
      <c r="AJ17" s="130">
        <f t="shared" ref="AJ17:AJ72" si="23">AN16</f>
        <v>182087.13293132337</v>
      </c>
      <c r="AK17" s="166">
        <f t="shared" si="9"/>
        <v>500.74</v>
      </c>
      <c r="AL17" s="166">
        <f t="shared" si="10"/>
        <v>1190.5737738875955</v>
      </c>
      <c r="AM17" s="166">
        <f t="shared" si="15"/>
        <v>1691.31</v>
      </c>
      <c r="AN17" s="166">
        <f t="shared" si="11"/>
        <v>180896.55915743578</v>
      </c>
    </row>
    <row r="18" spans="1:40" x14ac:dyDescent="0.25">
      <c r="A18" s="114">
        <f t="shared" si="16"/>
        <v>44866</v>
      </c>
      <c r="B18" s="115">
        <v>5</v>
      </c>
      <c r="C18" s="116">
        <f t="shared" si="17"/>
        <v>104678.04373162598</v>
      </c>
      <c r="D18" s="117">
        <f t="shared" si="1"/>
        <v>287.86</v>
      </c>
      <c r="E18" s="117">
        <f t="shared" si="0"/>
        <v>573.54008010843927</v>
      </c>
      <c r="F18" s="117">
        <f t="shared" si="12"/>
        <v>861.4</v>
      </c>
      <c r="G18" s="117">
        <f t="shared" si="2"/>
        <v>104104.50365151755</v>
      </c>
      <c r="K18" s="119"/>
      <c r="L18" s="165">
        <f t="shared" si="18"/>
        <v>44866</v>
      </c>
      <c r="M18" s="122">
        <v>5</v>
      </c>
      <c r="N18" s="130">
        <f t="shared" si="19"/>
        <v>40960.77203291365</v>
      </c>
      <c r="O18" s="166">
        <f t="shared" si="3"/>
        <v>112.64</v>
      </c>
      <c r="P18" s="166">
        <f t="shared" si="4"/>
        <v>333.36106172040814</v>
      </c>
      <c r="Q18" s="166">
        <f t="shared" si="13"/>
        <v>446</v>
      </c>
      <c r="R18" s="166">
        <f t="shared" si="5"/>
        <v>40627.41097119324</v>
      </c>
      <c r="W18" s="165">
        <f t="shared" si="20"/>
        <v>44866</v>
      </c>
      <c r="X18" s="122">
        <v>5</v>
      </c>
      <c r="Y18" s="130">
        <f t="shared" si="21"/>
        <v>74841.571149405776</v>
      </c>
      <c r="Z18" s="166">
        <f t="shared" si="6"/>
        <v>0</v>
      </c>
      <c r="AA18" s="166">
        <f t="shared" si="7"/>
        <v>706.05255801326223</v>
      </c>
      <c r="AB18" s="166">
        <f t="shared" si="14"/>
        <v>706.05</v>
      </c>
      <c r="AC18" s="166">
        <f t="shared" si="8"/>
        <v>74135.518591392509</v>
      </c>
      <c r="AH18" s="165">
        <f t="shared" si="22"/>
        <v>44866</v>
      </c>
      <c r="AI18" s="122">
        <v>5</v>
      </c>
      <c r="AJ18" s="130">
        <f t="shared" si="23"/>
        <v>180896.55915743578</v>
      </c>
      <c r="AK18" s="166">
        <f t="shared" si="9"/>
        <v>497.47</v>
      </c>
      <c r="AL18" s="166">
        <f t="shared" si="10"/>
        <v>1193.8478517657866</v>
      </c>
      <c r="AM18" s="166">
        <f t="shared" si="15"/>
        <v>1691.31</v>
      </c>
      <c r="AN18" s="166">
        <f t="shared" si="11"/>
        <v>179702.71130567</v>
      </c>
    </row>
    <row r="19" spans="1:40" x14ac:dyDescent="0.25">
      <c r="A19" s="114">
        <f t="shared" si="16"/>
        <v>44896</v>
      </c>
      <c r="B19" s="115">
        <v>6</v>
      </c>
      <c r="C19" s="116">
        <f t="shared" si="17"/>
        <v>104104.50365151755</v>
      </c>
      <c r="D19" s="117">
        <f t="shared" si="1"/>
        <v>286.29000000000002</v>
      </c>
      <c r="E19" s="117">
        <f t="shared" si="0"/>
        <v>575.1173153287375</v>
      </c>
      <c r="F19" s="117">
        <f t="shared" si="12"/>
        <v>861.4</v>
      </c>
      <c r="G19" s="117">
        <f t="shared" si="2"/>
        <v>103529.38633618881</v>
      </c>
      <c r="K19" s="119"/>
      <c r="L19" s="165">
        <f t="shared" si="18"/>
        <v>44896</v>
      </c>
      <c r="M19" s="122">
        <v>6</v>
      </c>
      <c r="N19" s="130">
        <f t="shared" si="19"/>
        <v>40627.41097119324</v>
      </c>
      <c r="O19" s="166">
        <f t="shared" si="3"/>
        <v>111.73</v>
      </c>
      <c r="P19" s="166">
        <f t="shared" si="4"/>
        <v>334.27780464013927</v>
      </c>
      <c r="Q19" s="166">
        <f t="shared" si="13"/>
        <v>446</v>
      </c>
      <c r="R19" s="166">
        <f t="shared" si="5"/>
        <v>40293.133166553103</v>
      </c>
      <c r="W19" s="165">
        <f t="shared" si="20"/>
        <v>44896</v>
      </c>
      <c r="X19" s="122">
        <v>6</v>
      </c>
      <c r="Y19" s="130">
        <f t="shared" si="21"/>
        <v>74135.518591392509</v>
      </c>
      <c r="Z19" s="166">
        <f t="shared" si="6"/>
        <v>0</v>
      </c>
      <c r="AA19" s="166">
        <f t="shared" si="7"/>
        <v>706.05255801326223</v>
      </c>
      <c r="AB19" s="166">
        <f t="shared" si="14"/>
        <v>706.05</v>
      </c>
      <c r="AC19" s="166">
        <f t="shared" si="8"/>
        <v>73429.466033379242</v>
      </c>
      <c r="AH19" s="165">
        <f t="shared" si="22"/>
        <v>44896</v>
      </c>
      <c r="AI19" s="122">
        <v>6</v>
      </c>
      <c r="AJ19" s="130">
        <f t="shared" si="23"/>
        <v>179702.71130567</v>
      </c>
      <c r="AK19" s="166">
        <f t="shared" si="9"/>
        <v>494.18</v>
      </c>
      <c r="AL19" s="166">
        <f t="shared" si="10"/>
        <v>1197.1309333581423</v>
      </c>
      <c r="AM19" s="166">
        <f t="shared" si="15"/>
        <v>1691.31</v>
      </c>
      <c r="AN19" s="166">
        <f t="shared" si="11"/>
        <v>178505.58037231187</v>
      </c>
    </row>
    <row r="20" spans="1:40" x14ac:dyDescent="0.25">
      <c r="A20" s="114">
        <f t="shared" si="16"/>
        <v>44927</v>
      </c>
      <c r="B20" s="115">
        <v>7</v>
      </c>
      <c r="C20" s="116">
        <f t="shared" si="17"/>
        <v>103529.38633618881</v>
      </c>
      <c r="D20" s="117">
        <f t="shared" si="1"/>
        <v>284.70999999999998</v>
      </c>
      <c r="E20" s="117">
        <f t="shared" si="0"/>
        <v>576.69888794589144</v>
      </c>
      <c r="F20" s="117">
        <f t="shared" si="12"/>
        <v>861.4</v>
      </c>
      <c r="G20" s="117">
        <f t="shared" si="2"/>
        <v>102952.68744824291</v>
      </c>
      <c r="K20" s="119"/>
      <c r="L20" s="165">
        <f t="shared" si="18"/>
        <v>44927</v>
      </c>
      <c r="M20" s="122">
        <v>7</v>
      </c>
      <c r="N20" s="130">
        <f t="shared" si="19"/>
        <v>40293.133166553103</v>
      </c>
      <c r="O20" s="166">
        <f t="shared" si="3"/>
        <v>110.81</v>
      </c>
      <c r="P20" s="166">
        <f t="shared" si="4"/>
        <v>335.19706860289966</v>
      </c>
      <c r="Q20" s="166">
        <f t="shared" si="13"/>
        <v>446</v>
      </c>
      <c r="R20" s="166">
        <f t="shared" si="5"/>
        <v>39957.936097950202</v>
      </c>
      <c r="W20" s="165">
        <f t="shared" si="20"/>
        <v>44927</v>
      </c>
      <c r="X20" s="122">
        <v>7</v>
      </c>
      <c r="Y20" s="130">
        <f t="shared" si="21"/>
        <v>73429.466033379242</v>
      </c>
      <c r="Z20" s="166">
        <f t="shared" si="6"/>
        <v>0</v>
      </c>
      <c r="AA20" s="166">
        <f t="shared" si="7"/>
        <v>706.05255801326223</v>
      </c>
      <c r="AB20" s="166">
        <f t="shared" si="14"/>
        <v>706.05</v>
      </c>
      <c r="AC20" s="166">
        <f t="shared" si="8"/>
        <v>72723.413475365975</v>
      </c>
      <c r="AH20" s="165">
        <f t="shared" si="22"/>
        <v>44927</v>
      </c>
      <c r="AI20" s="122">
        <v>7</v>
      </c>
      <c r="AJ20" s="130">
        <f t="shared" si="23"/>
        <v>178505.58037231187</v>
      </c>
      <c r="AK20" s="166">
        <f t="shared" si="9"/>
        <v>490.89</v>
      </c>
      <c r="AL20" s="166">
        <f t="shared" si="10"/>
        <v>1200.4230434248773</v>
      </c>
      <c r="AM20" s="166">
        <f t="shared" si="15"/>
        <v>1691.31</v>
      </c>
      <c r="AN20" s="166">
        <f t="shared" si="11"/>
        <v>177305.157328887</v>
      </c>
    </row>
    <row r="21" spans="1:40" x14ac:dyDescent="0.25">
      <c r="A21" s="114">
        <f>EDATE(A20,1)</f>
        <v>44958</v>
      </c>
      <c r="B21" s="115">
        <v>8</v>
      </c>
      <c r="C21" s="116">
        <f t="shared" si="17"/>
        <v>102952.68744824291</v>
      </c>
      <c r="D21" s="117">
        <f t="shared" si="1"/>
        <v>283.12</v>
      </c>
      <c r="E21" s="117">
        <f t="shared" si="0"/>
        <v>578.28480988774277</v>
      </c>
      <c r="F21" s="117">
        <f t="shared" si="12"/>
        <v>861.4</v>
      </c>
      <c r="G21" s="117">
        <f t="shared" si="2"/>
        <v>102374.40263835517</v>
      </c>
      <c r="K21" s="119"/>
      <c r="L21" s="165">
        <f>EDATE(L20,1)</f>
        <v>44958</v>
      </c>
      <c r="M21" s="122">
        <v>8</v>
      </c>
      <c r="N21" s="130">
        <f t="shared" si="19"/>
        <v>39957.936097950202</v>
      </c>
      <c r="O21" s="166">
        <f t="shared" si="3"/>
        <v>109.88</v>
      </c>
      <c r="P21" s="166">
        <f t="shared" si="4"/>
        <v>336.11886054155764</v>
      </c>
      <c r="Q21" s="166">
        <f t="shared" si="13"/>
        <v>446</v>
      </c>
      <c r="R21" s="166">
        <f t="shared" si="5"/>
        <v>39621.817237408643</v>
      </c>
      <c r="W21" s="165">
        <f>EDATE(W20,1)</f>
        <v>44958</v>
      </c>
      <c r="X21" s="122">
        <v>8</v>
      </c>
      <c r="Y21" s="130">
        <f t="shared" si="21"/>
        <v>72723.413475365975</v>
      </c>
      <c r="Z21" s="166">
        <f t="shared" si="6"/>
        <v>0</v>
      </c>
      <c r="AA21" s="166">
        <f t="shared" si="7"/>
        <v>706.05255801326223</v>
      </c>
      <c r="AB21" s="166">
        <f t="shared" si="14"/>
        <v>706.05</v>
      </c>
      <c r="AC21" s="166">
        <f t="shared" si="8"/>
        <v>72017.360917352707</v>
      </c>
      <c r="AH21" s="165">
        <f>EDATE(AH20,1)</f>
        <v>44958</v>
      </c>
      <c r="AI21" s="122">
        <v>8</v>
      </c>
      <c r="AJ21" s="130">
        <f t="shared" si="23"/>
        <v>177305.157328887</v>
      </c>
      <c r="AK21" s="166">
        <f t="shared" si="9"/>
        <v>487.59</v>
      </c>
      <c r="AL21" s="166">
        <f t="shared" si="10"/>
        <v>1203.7242067942959</v>
      </c>
      <c r="AM21" s="166">
        <f t="shared" si="15"/>
        <v>1691.31</v>
      </c>
      <c r="AN21" s="166">
        <f t="shared" si="11"/>
        <v>176101.43312209271</v>
      </c>
    </row>
    <row r="22" spans="1:40" x14ac:dyDescent="0.25">
      <c r="A22" s="114">
        <f t="shared" si="16"/>
        <v>44986</v>
      </c>
      <c r="B22" s="115">
        <v>9</v>
      </c>
      <c r="C22" s="116">
        <f t="shared" si="17"/>
        <v>102374.40263835517</v>
      </c>
      <c r="D22" s="117">
        <f t="shared" si="1"/>
        <v>281.52999999999997</v>
      </c>
      <c r="E22" s="117">
        <f t="shared" si="0"/>
        <v>579.87509311493397</v>
      </c>
      <c r="F22" s="117">
        <f t="shared" si="12"/>
        <v>861.4</v>
      </c>
      <c r="G22" s="117">
        <f t="shared" si="2"/>
        <v>101794.52754524023</v>
      </c>
      <c r="K22" s="119"/>
      <c r="L22" s="165">
        <f t="shared" si="18"/>
        <v>44986</v>
      </c>
      <c r="M22" s="122">
        <v>9</v>
      </c>
      <c r="N22" s="130">
        <f t="shared" si="19"/>
        <v>39621.817237408643</v>
      </c>
      <c r="O22" s="166">
        <f t="shared" si="3"/>
        <v>108.96</v>
      </c>
      <c r="P22" s="166">
        <f t="shared" si="4"/>
        <v>337.04318740804689</v>
      </c>
      <c r="Q22" s="166">
        <f t="shared" si="13"/>
        <v>446</v>
      </c>
      <c r="R22" s="166">
        <f t="shared" si="5"/>
        <v>39284.774050000597</v>
      </c>
      <c r="W22" s="165">
        <f t="shared" si="20"/>
        <v>44986</v>
      </c>
      <c r="X22" s="122">
        <v>9</v>
      </c>
      <c r="Y22" s="130">
        <f t="shared" si="21"/>
        <v>72017.360917352707</v>
      </c>
      <c r="Z22" s="166">
        <f t="shared" si="6"/>
        <v>0</v>
      </c>
      <c r="AA22" s="166">
        <f t="shared" si="7"/>
        <v>706.05255801326223</v>
      </c>
      <c r="AB22" s="166">
        <f t="shared" si="14"/>
        <v>706.05</v>
      </c>
      <c r="AC22" s="166">
        <f t="shared" si="8"/>
        <v>71311.30835933944</v>
      </c>
      <c r="AH22" s="165">
        <f t="shared" si="22"/>
        <v>44986</v>
      </c>
      <c r="AI22" s="122">
        <v>9</v>
      </c>
      <c r="AJ22" s="130">
        <f t="shared" si="23"/>
        <v>176101.43312209271</v>
      </c>
      <c r="AK22" s="166">
        <f t="shared" si="9"/>
        <v>484.28</v>
      </c>
      <c r="AL22" s="166">
        <f t="shared" si="10"/>
        <v>1207.0344483629799</v>
      </c>
      <c r="AM22" s="166">
        <f t="shared" si="15"/>
        <v>1691.31</v>
      </c>
      <c r="AN22" s="166">
        <f t="shared" si="11"/>
        <v>174894.39867372974</v>
      </c>
    </row>
    <row r="23" spans="1:40" x14ac:dyDescent="0.25">
      <c r="A23" s="114">
        <f t="shared" si="16"/>
        <v>45017</v>
      </c>
      <c r="B23" s="115">
        <v>10</v>
      </c>
      <c r="C23" s="116">
        <f t="shared" si="17"/>
        <v>101794.52754524023</v>
      </c>
      <c r="D23" s="117">
        <f t="shared" si="1"/>
        <v>279.93</v>
      </c>
      <c r="E23" s="117">
        <f t="shared" si="0"/>
        <v>581.46974962100012</v>
      </c>
      <c r="F23" s="117">
        <f t="shared" si="12"/>
        <v>861.4</v>
      </c>
      <c r="G23" s="117">
        <f t="shared" si="2"/>
        <v>101213.05779561923</v>
      </c>
      <c r="K23" s="119"/>
      <c r="L23" s="165">
        <f t="shared" si="18"/>
        <v>45017</v>
      </c>
      <c r="M23" s="122">
        <v>10</v>
      </c>
      <c r="N23" s="130">
        <f t="shared" si="19"/>
        <v>39284.774050000597</v>
      </c>
      <c r="O23" s="166">
        <f t="shared" si="3"/>
        <v>108.03</v>
      </c>
      <c r="P23" s="166">
        <f t="shared" si="4"/>
        <v>337.97005617341904</v>
      </c>
      <c r="Q23" s="166">
        <f t="shared" si="13"/>
        <v>446</v>
      </c>
      <c r="R23" s="166">
        <f t="shared" si="5"/>
        <v>38946.803993827176</v>
      </c>
      <c r="W23" s="165">
        <f t="shared" si="20"/>
        <v>45017</v>
      </c>
      <c r="X23" s="122">
        <v>10</v>
      </c>
      <c r="Y23" s="130">
        <f t="shared" si="21"/>
        <v>71311.30835933944</v>
      </c>
      <c r="Z23" s="166">
        <f t="shared" si="6"/>
        <v>0</v>
      </c>
      <c r="AA23" s="166">
        <f t="shared" si="7"/>
        <v>706.05255801326223</v>
      </c>
      <c r="AB23" s="166">
        <f t="shared" si="14"/>
        <v>706.05</v>
      </c>
      <c r="AC23" s="166">
        <f t="shared" si="8"/>
        <v>70605.255801326173</v>
      </c>
      <c r="AH23" s="165">
        <f t="shared" si="22"/>
        <v>45017</v>
      </c>
      <c r="AI23" s="122">
        <v>10</v>
      </c>
      <c r="AJ23" s="130">
        <f t="shared" si="23"/>
        <v>174894.39867372974</v>
      </c>
      <c r="AK23" s="166">
        <f t="shared" si="9"/>
        <v>480.96</v>
      </c>
      <c r="AL23" s="166">
        <f t="shared" si="10"/>
        <v>1210.3537930959783</v>
      </c>
      <c r="AM23" s="166">
        <f t="shared" si="15"/>
        <v>1691.31</v>
      </c>
      <c r="AN23" s="166">
        <f t="shared" si="11"/>
        <v>173684.04488063377</v>
      </c>
    </row>
    <row r="24" spans="1:40" x14ac:dyDescent="0.25">
      <c r="A24" s="114">
        <f t="shared" si="16"/>
        <v>45047</v>
      </c>
      <c r="B24" s="115">
        <v>11</v>
      </c>
      <c r="C24" s="116">
        <f t="shared" si="17"/>
        <v>101213.05779561923</v>
      </c>
      <c r="D24" s="117">
        <f t="shared" si="1"/>
        <v>278.33999999999997</v>
      </c>
      <c r="E24" s="117">
        <f t="shared" si="0"/>
        <v>583.06879143245783</v>
      </c>
      <c r="F24" s="117">
        <f t="shared" si="12"/>
        <v>861.4</v>
      </c>
      <c r="G24" s="117">
        <f t="shared" si="2"/>
        <v>100629.98900418678</v>
      </c>
      <c r="L24" s="165">
        <f t="shared" si="18"/>
        <v>45047</v>
      </c>
      <c r="M24" s="122">
        <v>11</v>
      </c>
      <c r="N24" s="130">
        <f t="shared" si="19"/>
        <v>38946.803993827176</v>
      </c>
      <c r="O24" s="166">
        <f t="shared" si="3"/>
        <v>107.1</v>
      </c>
      <c r="P24" s="166">
        <f t="shared" si="4"/>
        <v>338.89947382789592</v>
      </c>
      <c r="Q24" s="166">
        <f t="shared" si="13"/>
        <v>446</v>
      </c>
      <c r="R24" s="166">
        <f t="shared" si="5"/>
        <v>38607.904519999283</v>
      </c>
      <c r="W24" s="165">
        <f t="shared" si="20"/>
        <v>45047</v>
      </c>
      <c r="X24" s="122">
        <v>11</v>
      </c>
      <c r="Y24" s="130">
        <f t="shared" si="21"/>
        <v>70605.255801326173</v>
      </c>
      <c r="Z24" s="166">
        <f t="shared" si="6"/>
        <v>0</v>
      </c>
      <c r="AA24" s="166">
        <f t="shared" si="7"/>
        <v>706.05255801326223</v>
      </c>
      <c r="AB24" s="166">
        <f t="shared" si="14"/>
        <v>706.05</v>
      </c>
      <c r="AC24" s="166">
        <f t="shared" si="8"/>
        <v>69899.203243312906</v>
      </c>
      <c r="AH24" s="165">
        <f t="shared" si="22"/>
        <v>45047</v>
      </c>
      <c r="AI24" s="122">
        <v>11</v>
      </c>
      <c r="AJ24" s="130">
        <f t="shared" si="23"/>
        <v>173684.04488063377</v>
      </c>
      <c r="AK24" s="166">
        <f t="shared" si="9"/>
        <v>477.63</v>
      </c>
      <c r="AL24" s="166">
        <f t="shared" si="10"/>
        <v>1213.6822660269922</v>
      </c>
      <c r="AM24" s="166">
        <f t="shared" si="15"/>
        <v>1691.31</v>
      </c>
      <c r="AN24" s="166">
        <f t="shared" si="11"/>
        <v>172470.36261460677</v>
      </c>
    </row>
    <row r="25" spans="1:40" x14ac:dyDescent="0.25">
      <c r="A25" s="114">
        <f t="shared" si="16"/>
        <v>45078</v>
      </c>
      <c r="B25" s="115">
        <v>12</v>
      </c>
      <c r="C25" s="116">
        <f t="shared" si="17"/>
        <v>100629.98900418678</v>
      </c>
      <c r="D25" s="117">
        <f t="shared" si="1"/>
        <v>276.73</v>
      </c>
      <c r="E25" s="117">
        <f t="shared" si="0"/>
        <v>584.67223060889705</v>
      </c>
      <c r="F25" s="117">
        <f t="shared" si="12"/>
        <v>861.4</v>
      </c>
      <c r="G25" s="117">
        <f t="shared" si="2"/>
        <v>100045.31677357788</v>
      </c>
      <c r="L25" s="165">
        <f t="shared" si="18"/>
        <v>45078</v>
      </c>
      <c r="M25" s="122">
        <v>12</v>
      </c>
      <c r="N25" s="130">
        <f t="shared" si="19"/>
        <v>38607.904519999283</v>
      </c>
      <c r="O25" s="166">
        <f t="shared" si="3"/>
        <v>106.17</v>
      </c>
      <c r="P25" s="166">
        <f t="shared" si="4"/>
        <v>339.83144738092267</v>
      </c>
      <c r="Q25" s="166">
        <f t="shared" si="13"/>
        <v>446</v>
      </c>
      <c r="R25" s="166">
        <f t="shared" si="5"/>
        <v>38268.073072618361</v>
      </c>
      <c r="W25" s="165">
        <f t="shared" si="20"/>
        <v>45078</v>
      </c>
      <c r="X25" s="122">
        <v>12</v>
      </c>
      <c r="Y25" s="130">
        <f t="shared" si="21"/>
        <v>69899.203243312906</v>
      </c>
      <c r="Z25" s="166">
        <f t="shared" si="6"/>
        <v>0</v>
      </c>
      <c r="AA25" s="166">
        <f t="shared" si="7"/>
        <v>706.05255801326223</v>
      </c>
      <c r="AB25" s="166">
        <f t="shared" si="14"/>
        <v>706.05</v>
      </c>
      <c r="AC25" s="166">
        <f t="shared" si="8"/>
        <v>69193.150685299639</v>
      </c>
      <c r="AH25" s="165">
        <f t="shared" si="22"/>
        <v>45078</v>
      </c>
      <c r="AI25" s="122">
        <v>12</v>
      </c>
      <c r="AJ25" s="130">
        <f t="shared" si="23"/>
        <v>172470.36261460677</v>
      </c>
      <c r="AK25" s="166">
        <f t="shared" si="9"/>
        <v>474.29</v>
      </c>
      <c r="AL25" s="166">
        <f t="shared" si="10"/>
        <v>1217.0198922585664</v>
      </c>
      <c r="AM25" s="166">
        <f t="shared" si="15"/>
        <v>1691.31</v>
      </c>
      <c r="AN25" s="166">
        <f t="shared" si="11"/>
        <v>171253.3427223482</v>
      </c>
    </row>
    <row r="26" spans="1:40" x14ac:dyDescent="0.25">
      <c r="A26" s="114">
        <f t="shared" si="16"/>
        <v>45108</v>
      </c>
      <c r="B26" s="115">
        <v>13</v>
      </c>
      <c r="C26" s="116">
        <f t="shared" si="17"/>
        <v>100045.31677357788</v>
      </c>
      <c r="D26" s="117">
        <f t="shared" si="1"/>
        <v>275.12</v>
      </c>
      <c r="E26" s="117">
        <f t="shared" si="0"/>
        <v>586.28007924307155</v>
      </c>
      <c r="F26" s="117">
        <f t="shared" si="12"/>
        <v>861.4</v>
      </c>
      <c r="G26" s="117">
        <f t="shared" si="2"/>
        <v>99459.03669433482</v>
      </c>
      <c r="L26" s="165">
        <f t="shared" si="18"/>
        <v>45108</v>
      </c>
      <c r="M26" s="122">
        <v>13</v>
      </c>
      <c r="N26" s="130">
        <f t="shared" si="19"/>
        <v>38268.073072618361</v>
      </c>
      <c r="O26" s="166">
        <f t="shared" si="3"/>
        <v>105.24</v>
      </c>
      <c r="P26" s="166">
        <f t="shared" si="4"/>
        <v>340.76598386122015</v>
      </c>
      <c r="Q26" s="166">
        <f t="shared" si="13"/>
        <v>446</v>
      </c>
      <c r="R26" s="166">
        <f t="shared" si="5"/>
        <v>37927.307088757138</v>
      </c>
      <c r="W26" s="165">
        <f t="shared" si="20"/>
        <v>45108</v>
      </c>
      <c r="X26" s="122">
        <v>13</v>
      </c>
      <c r="Y26" s="130">
        <f t="shared" si="21"/>
        <v>69193.150685299639</v>
      </c>
      <c r="Z26" s="166">
        <f t="shared" si="6"/>
        <v>0</v>
      </c>
      <c r="AA26" s="166">
        <f t="shared" si="7"/>
        <v>706.05255801326223</v>
      </c>
      <c r="AB26" s="166">
        <f t="shared" si="14"/>
        <v>706.05</v>
      </c>
      <c r="AC26" s="166">
        <f t="shared" si="8"/>
        <v>68487.098127286372</v>
      </c>
      <c r="AH26" s="165">
        <f t="shared" si="22"/>
        <v>45108</v>
      </c>
      <c r="AI26" s="122">
        <v>13</v>
      </c>
      <c r="AJ26" s="130">
        <f t="shared" si="23"/>
        <v>171253.3427223482</v>
      </c>
      <c r="AK26" s="166">
        <f t="shared" si="9"/>
        <v>470.95</v>
      </c>
      <c r="AL26" s="166">
        <f t="shared" si="10"/>
        <v>1220.3666969622775</v>
      </c>
      <c r="AM26" s="166">
        <f t="shared" si="15"/>
        <v>1691.31</v>
      </c>
      <c r="AN26" s="166">
        <f t="shared" si="11"/>
        <v>170032.97602538593</v>
      </c>
    </row>
    <row r="27" spans="1:40" x14ac:dyDescent="0.25">
      <c r="A27" s="114">
        <f t="shared" si="16"/>
        <v>45139</v>
      </c>
      <c r="B27" s="115">
        <v>14</v>
      </c>
      <c r="C27" s="116">
        <f t="shared" si="17"/>
        <v>99459.03669433482</v>
      </c>
      <c r="D27" s="117">
        <f t="shared" si="1"/>
        <v>273.51</v>
      </c>
      <c r="E27" s="117">
        <f t="shared" si="0"/>
        <v>587.89234946098998</v>
      </c>
      <c r="F27" s="117">
        <f t="shared" si="12"/>
        <v>861.4</v>
      </c>
      <c r="G27" s="117">
        <f t="shared" si="2"/>
        <v>98871.144344873828</v>
      </c>
      <c r="L27" s="165">
        <f t="shared" si="18"/>
        <v>45139</v>
      </c>
      <c r="M27" s="122">
        <v>14</v>
      </c>
      <c r="N27" s="130">
        <f t="shared" si="19"/>
        <v>37927.307088757138</v>
      </c>
      <c r="O27" s="166">
        <f t="shared" si="3"/>
        <v>104.3</v>
      </c>
      <c r="P27" s="166">
        <f t="shared" si="4"/>
        <v>341.70309031683854</v>
      </c>
      <c r="Q27" s="166">
        <f t="shared" si="13"/>
        <v>446</v>
      </c>
      <c r="R27" s="166">
        <f t="shared" si="5"/>
        <v>37585.603998440296</v>
      </c>
      <c r="W27" s="165">
        <f t="shared" si="20"/>
        <v>45139</v>
      </c>
      <c r="X27" s="122">
        <v>14</v>
      </c>
      <c r="Y27" s="130">
        <f t="shared" si="21"/>
        <v>68487.098127286372</v>
      </c>
      <c r="Z27" s="166">
        <f t="shared" si="6"/>
        <v>0</v>
      </c>
      <c r="AA27" s="166">
        <f t="shared" si="7"/>
        <v>706.05255801326223</v>
      </c>
      <c r="AB27" s="166">
        <f t="shared" si="14"/>
        <v>706.05</v>
      </c>
      <c r="AC27" s="166">
        <f t="shared" si="8"/>
        <v>67781.045569273105</v>
      </c>
      <c r="AH27" s="165">
        <f t="shared" si="22"/>
        <v>45139</v>
      </c>
      <c r="AI27" s="122">
        <v>14</v>
      </c>
      <c r="AJ27" s="130">
        <f t="shared" si="23"/>
        <v>170032.97602538593</v>
      </c>
      <c r="AK27" s="166">
        <f t="shared" si="9"/>
        <v>467.59</v>
      </c>
      <c r="AL27" s="166">
        <f t="shared" si="10"/>
        <v>1223.7227053789238</v>
      </c>
      <c r="AM27" s="166">
        <f t="shared" si="15"/>
        <v>1691.31</v>
      </c>
      <c r="AN27" s="166">
        <f t="shared" si="11"/>
        <v>168809.253320007</v>
      </c>
    </row>
    <row r="28" spans="1:40" x14ac:dyDescent="0.25">
      <c r="A28" s="114">
        <f t="shared" si="16"/>
        <v>45170</v>
      </c>
      <c r="B28" s="115">
        <v>15</v>
      </c>
      <c r="C28" s="116">
        <f t="shared" si="17"/>
        <v>98871.144344873828</v>
      </c>
      <c r="D28" s="117">
        <f t="shared" si="1"/>
        <v>271.89999999999998</v>
      </c>
      <c r="E28" s="117">
        <f t="shared" si="0"/>
        <v>589.5090534220077</v>
      </c>
      <c r="F28" s="117">
        <f t="shared" si="12"/>
        <v>861.4</v>
      </c>
      <c r="G28" s="117">
        <f t="shared" si="2"/>
        <v>98281.635291451821</v>
      </c>
      <c r="L28" s="165">
        <f t="shared" si="18"/>
        <v>45170</v>
      </c>
      <c r="M28" s="122">
        <v>15</v>
      </c>
      <c r="N28" s="130">
        <f t="shared" si="19"/>
        <v>37585.603998440296</v>
      </c>
      <c r="O28" s="166">
        <f t="shared" si="3"/>
        <v>103.36</v>
      </c>
      <c r="P28" s="166">
        <f t="shared" si="4"/>
        <v>342.64277381520981</v>
      </c>
      <c r="Q28" s="166">
        <f t="shared" si="13"/>
        <v>446</v>
      </c>
      <c r="R28" s="166">
        <f t="shared" si="5"/>
        <v>37242.961224625084</v>
      </c>
      <c r="W28" s="165">
        <f t="shared" si="20"/>
        <v>45170</v>
      </c>
      <c r="X28" s="122">
        <v>15</v>
      </c>
      <c r="Y28" s="130">
        <f t="shared" si="21"/>
        <v>67781.045569273105</v>
      </c>
      <c r="Z28" s="166">
        <f t="shared" si="6"/>
        <v>0</v>
      </c>
      <c r="AA28" s="166">
        <f t="shared" si="7"/>
        <v>706.05255801326223</v>
      </c>
      <c r="AB28" s="166">
        <f t="shared" si="14"/>
        <v>706.05</v>
      </c>
      <c r="AC28" s="166">
        <f t="shared" si="8"/>
        <v>67074.993011259838</v>
      </c>
      <c r="AH28" s="165">
        <f t="shared" si="22"/>
        <v>45170</v>
      </c>
      <c r="AI28" s="122">
        <v>15</v>
      </c>
      <c r="AJ28" s="130">
        <f t="shared" si="23"/>
        <v>168809.253320007</v>
      </c>
      <c r="AK28" s="166">
        <f t="shared" si="9"/>
        <v>464.23</v>
      </c>
      <c r="AL28" s="166">
        <f t="shared" si="10"/>
        <v>1227.0879428187159</v>
      </c>
      <c r="AM28" s="166">
        <f t="shared" si="15"/>
        <v>1691.31</v>
      </c>
      <c r="AN28" s="166">
        <f t="shared" si="11"/>
        <v>167582.1653771883</v>
      </c>
    </row>
    <row r="29" spans="1:40" x14ac:dyDescent="0.25">
      <c r="A29" s="114">
        <f t="shared" si="16"/>
        <v>45200</v>
      </c>
      <c r="B29" s="115">
        <v>16</v>
      </c>
      <c r="C29" s="116">
        <f t="shared" si="17"/>
        <v>98281.635291451821</v>
      </c>
      <c r="D29" s="117">
        <f t="shared" si="1"/>
        <v>270.27</v>
      </c>
      <c r="E29" s="117">
        <f t="shared" si="0"/>
        <v>591.13020331891823</v>
      </c>
      <c r="F29" s="117">
        <f t="shared" si="12"/>
        <v>861.4</v>
      </c>
      <c r="G29" s="117">
        <f t="shared" si="2"/>
        <v>97690.505088132908</v>
      </c>
      <c r="L29" s="165">
        <f t="shared" si="18"/>
        <v>45200</v>
      </c>
      <c r="M29" s="122">
        <v>16</v>
      </c>
      <c r="N29" s="130">
        <f t="shared" si="19"/>
        <v>37242.961224625084</v>
      </c>
      <c r="O29" s="166">
        <f t="shared" si="3"/>
        <v>102.42</v>
      </c>
      <c r="P29" s="166">
        <f t="shared" si="4"/>
        <v>343.58504144320165</v>
      </c>
      <c r="Q29" s="166">
        <f t="shared" si="13"/>
        <v>446</v>
      </c>
      <c r="R29" s="166">
        <f t="shared" si="5"/>
        <v>36899.376183181885</v>
      </c>
      <c r="W29" s="165">
        <f t="shared" si="20"/>
        <v>45200</v>
      </c>
      <c r="X29" s="122">
        <v>16</v>
      </c>
      <c r="Y29" s="130">
        <f t="shared" si="21"/>
        <v>67074.993011259838</v>
      </c>
      <c r="Z29" s="166">
        <f t="shared" si="6"/>
        <v>0</v>
      </c>
      <c r="AA29" s="166">
        <f t="shared" si="7"/>
        <v>706.05255801326223</v>
      </c>
      <c r="AB29" s="166">
        <f t="shared" si="14"/>
        <v>706.05</v>
      </c>
      <c r="AC29" s="166">
        <f t="shared" si="8"/>
        <v>66368.940453246571</v>
      </c>
      <c r="AH29" s="165">
        <f t="shared" si="22"/>
        <v>45200</v>
      </c>
      <c r="AI29" s="122">
        <v>16</v>
      </c>
      <c r="AJ29" s="130">
        <f t="shared" si="23"/>
        <v>167582.1653771883</v>
      </c>
      <c r="AK29" s="166">
        <f t="shared" si="9"/>
        <v>460.85</v>
      </c>
      <c r="AL29" s="166">
        <f t="shared" si="10"/>
        <v>1230.4624346614671</v>
      </c>
      <c r="AM29" s="166">
        <f t="shared" si="15"/>
        <v>1691.31</v>
      </c>
      <c r="AN29" s="166">
        <f t="shared" si="11"/>
        <v>166351.70294252684</v>
      </c>
    </row>
    <row r="30" spans="1:40" x14ac:dyDescent="0.25">
      <c r="A30" s="114">
        <f t="shared" si="16"/>
        <v>45231</v>
      </c>
      <c r="B30" s="115">
        <v>17</v>
      </c>
      <c r="C30" s="116">
        <f t="shared" si="17"/>
        <v>97690.505088132908</v>
      </c>
      <c r="D30" s="117">
        <f t="shared" si="1"/>
        <v>268.64999999999998</v>
      </c>
      <c r="E30" s="117">
        <f t="shared" si="0"/>
        <v>592.75581137804534</v>
      </c>
      <c r="F30" s="117">
        <f t="shared" si="12"/>
        <v>861.4</v>
      </c>
      <c r="G30" s="117">
        <f t="shared" si="2"/>
        <v>97097.749276754868</v>
      </c>
      <c r="L30" s="165">
        <f t="shared" si="18"/>
        <v>45231</v>
      </c>
      <c r="M30" s="122">
        <v>17</v>
      </c>
      <c r="N30" s="130">
        <f t="shared" si="19"/>
        <v>36899.376183181885</v>
      </c>
      <c r="O30" s="166">
        <f t="shared" si="3"/>
        <v>101.47</v>
      </c>
      <c r="P30" s="166">
        <f t="shared" si="4"/>
        <v>344.52990030717046</v>
      </c>
      <c r="Q30" s="166">
        <f t="shared" si="13"/>
        <v>446</v>
      </c>
      <c r="R30" s="166">
        <f t="shared" si="5"/>
        <v>36554.846282874714</v>
      </c>
      <c r="W30" s="165">
        <f t="shared" si="20"/>
        <v>45231</v>
      </c>
      <c r="X30" s="122">
        <v>17</v>
      </c>
      <c r="Y30" s="130">
        <f t="shared" si="21"/>
        <v>66368.940453246571</v>
      </c>
      <c r="Z30" s="166">
        <f t="shared" si="6"/>
        <v>0</v>
      </c>
      <c r="AA30" s="166">
        <f t="shared" si="7"/>
        <v>706.05255801326223</v>
      </c>
      <c r="AB30" s="166">
        <f t="shared" si="14"/>
        <v>706.05</v>
      </c>
      <c r="AC30" s="166">
        <f t="shared" si="8"/>
        <v>65662.887895233303</v>
      </c>
      <c r="AH30" s="165">
        <f t="shared" si="22"/>
        <v>45231</v>
      </c>
      <c r="AI30" s="122">
        <v>17</v>
      </c>
      <c r="AJ30" s="130">
        <f t="shared" si="23"/>
        <v>166351.70294252684</v>
      </c>
      <c r="AK30" s="166">
        <f t="shared" si="9"/>
        <v>457.47</v>
      </c>
      <c r="AL30" s="166">
        <f t="shared" si="10"/>
        <v>1233.8462063567863</v>
      </c>
      <c r="AM30" s="166">
        <f t="shared" si="15"/>
        <v>1691.31</v>
      </c>
      <c r="AN30" s="166">
        <f t="shared" si="11"/>
        <v>165117.85673617004</v>
      </c>
    </row>
    <row r="31" spans="1:40" x14ac:dyDescent="0.25">
      <c r="A31" s="114">
        <f t="shared" si="16"/>
        <v>45261</v>
      </c>
      <c r="B31" s="115">
        <v>18</v>
      </c>
      <c r="C31" s="116">
        <f t="shared" si="17"/>
        <v>97097.749276754868</v>
      </c>
      <c r="D31" s="117">
        <f t="shared" si="1"/>
        <v>267.02</v>
      </c>
      <c r="E31" s="117">
        <f t="shared" si="0"/>
        <v>594.38588985933484</v>
      </c>
      <c r="F31" s="117">
        <f t="shared" si="12"/>
        <v>861.4</v>
      </c>
      <c r="G31" s="117">
        <f t="shared" si="2"/>
        <v>96503.363386895537</v>
      </c>
      <c r="L31" s="165">
        <f t="shared" si="18"/>
        <v>45261</v>
      </c>
      <c r="M31" s="122">
        <v>18</v>
      </c>
      <c r="N31" s="130">
        <f t="shared" si="19"/>
        <v>36554.846282874714</v>
      </c>
      <c r="O31" s="166">
        <f t="shared" si="3"/>
        <v>100.53</v>
      </c>
      <c r="P31" s="166">
        <f t="shared" si="4"/>
        <v>345.47735753301521</v>
      </c>
      <c r="Q31" s="166">
        <f t="shared" si="13"/>
        <v>446</v>
      </c>
      <c r="R31" s="166">
        <f t="shared" si="5"/>
        <v>36209.368925341696</v>
      </c>
      <c r="W31" s="165">
        <f t="shared" si="20"/>
        <v>45261</v>
      </c>
      <c r="X31" s="122">
        <v>18</v>
      </c>
      <c r="Y31" s="130">
        <f t="shared" si="21"/>
        <v>65662.887895233303</v>
      </c>
      <c r="Z31" s="166">
        <f t="shared" si="6"/>
        <v>0</v>
      </c>
      <c r="AA31" s="166">
        <f t="shared" si="7"/>
        <v>706.05255801326223</v>
      </c>
      <c r="AB31" s="166">
        <f t="shared" si="14"/>
        <v>706.05</v>
      </c>
      <c r="AC31" s="166">
        <f t="shared" si="8"/>
        <v>64956.835337220044</v>
      </c>
      <c r="AH31" s="165">
        <f t="shared" si="22"/>
        <v>45261</v>
      </c>
      <c r="AI31" s="122">
        <v>18</v>
      </c>
      <c r="AJ31" s="130">
        <f t="shared" si="23"/>
        <v>165117.85673617004</v>
      </c>
      <c r="AK31" s="166">
        <f t="shared" si="9"/>
        <v>454.07</v>
      </c>
      <c r="AL31" s="166">
        <f t="shared" si="10"/>
        <v>1237.2392834242673</v>
      </c>
      <c r="AM31" s="166">
        <f t="shared" si="15"/>
        <v>1691.31</v>
      </c>
      <c r="AN31" s="166">
        <f t="shared" si="11"/>
        <v>163880.61745274576</v>
      </c>
    </row>
    <row r="32" spans="1:40" x14ac:dyDescent="0.25">
      <c r="A32" s="114">
        <f t="shared" si="16"/>
        <v>45292</v>
      </c>
      <c r="B32" s="115">
        <v>19</v>
      </c>
      <c r="C32" s="116">
        <f t="shared" si="17"/>
        <v>96503.363386895537</v>
      </c>
      <c r="D32" s="117">
        <f t="shared" si="1"/>
        <v>265.38</v>
      </c>
      <c r="E32" s="117">
        <f t="shared" si="0"/>
        <v>596.020451056448</v>
      </c>
      <c r="F32" s="117">
        <f t="shared" si="12"/>
        <v>861.4</v>
      </c>
      <c r="G32" s="117">
        <f t="shared" si="2"/>
        <v>95907.342935839086</v>
      </c>
      <c r="L32" s="165">
        <f t="shared" si="18"/>
        <v>45292</v>
      </c>
      <c r="M32" s="122">
        <v>19</v>
      </c>
      <c r="N32" s="130">
        <f t="shared" si="19"/>
        <v>36209.368925341696</v>
      </c>
      <c r="O32" s="166">
        <f t="shared" si="3"/>
        <v>99.58</v>
      </c>
      <c r="P32" s="166">
        <f t="shared" si="4"/>
        <v>346.42742026623097</v>
      </c>
      <c r="Q32" s="166">
        <f t="shared" si="13"/>
        <v>446</v>
      </c>
      <c r="R32" s="166">
        <f t="shared" si="5"/>
        <v>35862.941505075461</v>
      </c>
      <c r="W32" s="165">
        <f t="shared" si="20"/>
        <v>45292</v>
      </c>
      <c r="X32" s="122">
        <v>19</v>
      </c>
      <c r="Y32" s="130">
        <f t="shared" si="21"/>
        <v>64956.835337220044</v>
      </c>
      <c r="Z32" s="166">
        <f t="shared" si="6"/>
        <v>0</v>
      </c>
      <c r="AA32" s="166">
        <f t="shared" si="7"/>
        <v>706.05255801326223</v>
      </c>
      <c r="AB32" s="166">
        <f t="shared" si="14"/>
        <v>706.05</v>
      </c>
      <c r="AC32" s="166">
        <f t="shared" si="8"/>
        <v>64250.782779206784</v>
      </c>
      <c r="AH32" s="165">
        <f t="shared" si="22"/>
        <v>45292</v>
      </c>
      <c r="AI32" s="122">
        <v>19</v>
      </c>
      <c r="AJ32" s="130">
        <f t="shared" si="23"/>
        <v>163880.61745274576</v>
      </c>
      <c r="AK32" s="166">
        <f t="shared" si="9"/>
        <v>450.67</v>
      </c>
      <c r="AL32" s="166">
        <f t="shared" si="10"/>
        <v>1240.6416914536842</v>
      </c>
      <c r="AM32" s="166">
        <f t="shared" si="15"/>
        <v>1691.31</v>
      </c>
      <c r="AN32" s="166">
        <f t="shared" si="11"/>
        <v>162639.97576129207</v>
      </c>
    </row>
    <row r="33" spans="1:40" x14ac:dyDescent="0.25">
      <c r="A33" s="114">
        <f t="shared" si="16"/>
        <v>45323</v>
      </c>
      <c r="B33" s="115">
        <v>20</v>
      </c>
      <c r="C33" s="116">
        <f t="shared" si="17"/>
        <v>95907.342935839086</v>
      </c>
      <c r="D33" s="117">
        <f t="shared" si="1"/>
        <v>263.75</v>
      </c>
      <c r="E33" s="117">
        <f t="shared" si="0"/>
        <v>597.65950729685323</v>
      </c>
      <c r="F33" s="117">
        <f t="shared" si="12"/>
        <v>861.4</v>
      </c>
      <c r="G33" s="117">
        <f t="shared" si="2"/>
        <v>95309.683428542237</v>
      </c>
      <c r="L33" s="165">
        <f t="shared" si="18"/>
        <v>45323</v>
      </c>
      <c r="M33" s="122">
        <v>20</v>
      </c>
      <c r="N33" s="130">
        <f t="shared" si="19"/>
        <v>35862.941505075461</v>
      </c>
      <c r="O33" s="166">
        <f t="shared" si="3"/>
        <v>98.62</v>
      </c>
      <c r="P33" s="166">
        <f t="shared" si="4"/>
        <v>347.38009567196315</v>
      </c>
      <c r="Q33" s="166">
        <f t="shared" si="13"/>
        <v>446</v>
      </c>
      <c r="R33" s="166">
        <f t="shared" si="5"/>
        <v>35515.561409403497</v>
      </c>
      <c r="W33" s="165">
        <f t="shared" si="20"/>
        <v>45323</v>
      </c>
      <c r="X33" s="122">
        <v>20</v>
      </c>
      <c r="Y33" s="130">
        <f t="shared" si="21"/>
        <v>64250.782779206784</v>
      </c>
      <c r="Z33" s="166">
        <f t="shared" si="6"/>
        <v>0</v>
      </c>
      <c r="AA33" s="166">
        <f t="shared" si="7"/>
        <v>706.05255801326223</v>
      </c>
      <c r="AB33" s="166">
        <f t="shared" si="14"/>
        <v>706.05</v>
      </c>
      <c r="AC33" s="166">
        <f t="shared" si="8"/>
        <v>63544.730221193524</v>
      </c>
      <c r="AH33" s="165">
        <f t="shared" si="22"/>
        <v>45323</v>
      </c>
      <c r="AI33" s="122">
        <v>20</v>
      </c>
      <c r="AJ33" s="130">
        <f t="shared" si="23"/>
        <v>162639.97576129207</v>
      </c>
      <c r="AK33" s="166">
        <f t="shared" si="9"/>
        <v>447.26</v>
      </c>
      <c r="AL33" s="166">
        <f t="shared" si="10"/>
        <v>1244.0534561051818</v>
      </c>
      <c r="AM33" s="166">
        <f t="shared" si="15"/>
        <v>1691.31</v>
      </c>
      <c r="AN33" s="166">
        <f t="shared" si="11"/>
        <v>161395.92230518689</v>
      </c>
    </row>
    <row r="34" spans="1:40" x14ac:dyDescent="0.25">
      <c r="A34" s="114">
        <f t="shared" si="16"/>
        <v>45352</v>
      </c>
      <c r="B34" s="115">
        <v>21</v>
      </c>
      <c r="C34" s="116">
        <f t="shared" si="17"/>
        <v>95309.683428542237</v>
      </c>
      <c r="D34" s="117">
        <f t="shared" si="1"/>
        <v>262.10000000000002</v>
      </c>
      <c r="E34" s="117">
        <f t="shared" si="0"/>
        <v>599.3030709419196</v>
      </c>
      <c r="F34" s="117">
        <f t="shared" si="12"/>
        <v>861.4</v>
      </c>
      <c r="G34" s="117">
        <f t="shared" si="2"/>
        <v>94710.380357600312</v>
      </c>
      <c r="L34" s="165">
        <f t="shared" si="18"/>
        <v>45352</v>
      </c>
      <c r="M34" s="122">
        <v>21</v>
      </c>
      <c r="N34" s="130">
        <f t="shared" si="19"/>
        <v>35515.561409403497</v>
      </c>
      <c r="O34" s="166">
        <f t="shared" si="3"/>
        <v>97.67</v>
      </c>
      <c r="P34" s="166">
        <f t="shared" si="4"/>
        <v>348.33539093506101</v>
      </c>
      <c r="Q34" s="166">
        <f t="shared" si="13"/>
        <v>446</v>
      </c>
      <c r="R34" s="166">
        <f t="shared" si="5"/>
        <v>35167.226018468435</v>
      </c>
      <c r="W34" s="165">
        <f t="shared" si="20"/>
        <v>45352</v>
      </c>
      <c r="X34" s="122">
        <v>21</v>
      </c>
      <c r="Y34" s="130">
        <f t="shared" si="21"/>
        <v>63544.730221193524</v>
      </c>
      <c r="Z34" s="166">
        <f t="shared" si="6"/>
        <v>0</v>
      </c>
      <c r="AA34" s="166">
        <f t="shared" si="7"/>
        <v>706.05255801326223</v>
      </c>
      <c r="AB34" s="166">
        <f t="shared" si="14"/>
        <v>706.05</v>
      </c>
      <c r="AC34" s="166">
        <f t="shared" si="8"/>
        <v>62838.677663180264</v>
      </c>
      <c r="AH34" s="165">
        <f t="shared" si="22"/>
        <v>45352</v>
      </c>
      <c r="AI34" s="122">
        <v>21</v>
      </c>
      <c r="AJ34" s="130">
        <f t="shared" si="23"/>
        <v>161395.92230518689</v>
      </c>
      <c r="AK34" s="166">
        <f t="shared" si="9"/>
        <v>443.84</v>
      </c>
      <c r="AL34" s="166">
        <f t="shared" si="10"/>
        <v>1247.474603109471</v>
      </c>
      <c r="AM34" s="166">
        <f t="shared" si="15"/>
        <v>1691.31</v>
      </c>
      <c r="AN34" s="166">
        <f t="shared" si="11"/>
        <v>160148.44770207742</v>
      </c>
    </row>
    <row r="35" spans="1:40" x14ac:dyDescent="0.25">
      <c r="A35" s="114">
        <f t="shared" si="16"/>
        <v>45383</v>
      </c>
      <c r="B35" s="115">
        <v>22</v>
      </c>
      <c r="C35" s="116">
        <f t="shared" si="17"/>
        <v>94710.380357600312</v>
      </c>
      <c r="D35" s="117">
        <f t="shared" si="1"/>
        <v>260.45</v>
      </c>
      <c r="E35" s="117">
        <f t="shared" si="0"/>
        <v>600.95115438700998</v>
      </c>
      <c r="F35" s="117">
        <f t="shared" si="12"/>
        <v>861.4</v>
      </c>
      <c r="G35" s="117">
        <f t="shared" si="2"/>
        <v>94109.429203213309</v>
      </c>
      <c r="L35" s="165">
        <f t="shared" si="18"/>
        <v>45383</v>
      </c>
      <c r="M35" s="122">
        <v>22</v>
      </c>
      <c r="N35" s="130">
        <f t="shared" si="19"/>
        <v>35167.226018468435</v>
      </c>
      <c r="O35" s="166">
        <f t="shared" si="3"/>
        <v>96.71</v>
      </c>
      <c r="P35" s="166">
        <f t="shared" si="4"/>
        <v>349.29331326013249</v>
      </c>
      <c r="Q35" s="166">
        <f t="shared" si="13"/>
        <v>446</v>
      </c>
      <c r="R35" s="166">
        <f t="shared" si="5"/>
        <v>34817.932705208303</v>
      </c>
      <c r="W35" s="165">
        <f t="shared" si="20"/>
        <v>45383</v>
      </c>
      <c r="X35" s="122">
        <v>22</v>
      </c>
      <c r="Y35" s="130">
        <f t="shared" si="21"/>
        <v>62838.677663180264</v>
      </c>
      <c r="Z35" s="166">
        <f t="shared" si="6"/>
        <v>0</v>
      </c>
      <c r="AA35" s="166">
        <f t="shared" si="7"/>
        <v>706.05255801326223</v>
      </c>
      <c r="AB35" s="166">
        <f t="shared" si="14"/>
        <v>706.05</v>
      </c>
      <c r="AC35" s="166">
        <f t="shared" si="8"/>
        <v>62132.625105167004</v>
      </c>
      <c r="AH35" s="165">
        <f t="shared" si="22"/>
        <v>45383</v>
      </c>
      <c r="AI35" s="122">
        <v>22</v>
      </c>
      <c r="AJ35" s="130">
        <f t="shared" si="23"/>
        <v>160148.44770207742</v>
      </c>
      <c r="AK35" s="166">
        <f t="shared" si="9"/>
        <v>440.41</v>
      </c>
      <c r="AL35" s="166">
        <f t="shared" si="10"/>
        <v>1250.9051582680222</v>
      </c>
      <c r="AM35" s="166">
        <f t="shared" si="15"/>
        <v>1691.31</v>
      </c>
      <c r="AN35" s="166">
        <f t="shared" si="11"/>
        <v>158897.5425438094</v>
      </c>
    </row>
    <row r="36" spans="1:40" x14ac:dyDescent="0.25">
      <c r="A36" s="114">
        <f t="shared" si="16"/>
        <v>45413</v>
      </c>
      <c r="B36" s="115">
        <v>23</v>
      </c>
      <c r="C36" s="116">
        <f t="shared" si="17"/>
        <v>94109.429203213309</v>
      </c>
      <c r="D36" s="117">
        <f t="shared" si="1"/>
        <v>258.8</v>
      </c>
      <c r="E36" s="117">
        <f t="shared" si="0"/>
        <v>602.6037700615741</v>
      </c>
      <c r="F36" s="117">
        <f t="shared" si="12"/>
        <v>861.4</v>
      </c>
      <c r="G36" s="117">
        <f t="shared" si="2"/>
        <v>93506.825433151738</v>
      </c>
      <c r="L36" s="165">
        <f t="shared" si="18"/>
        <v>45413</v>
      </c>
      <c r="M36" s="122">
        <v>23</v>
      </c>
      <c r="N36" s="130">
        <f t="shared" si="19"/>
        <v>34817.932705208303</v>
      </c>
      <c r="O36" s="166">
        <f t="shared" si="3"/>
        <v>95.75</v>
      </c>
      <c r="P36" s="166">
        <f t="shared" si="4"/>
        <v>350.25386987159777</v>
      </c>
      <c r="Q36" s="166">
        <f t="shared" si="13"/>
        <v>446</v>
      </c>
      <c r="R36" s="166">
        <f t="shared" si="5"/>
        <v>34467.678835336708</v>
      </c>
      <c r="W36" s="165">
        <f t="shared" si="20"/>
        <v>45413</v>
      </c>
      <c r="X36" s="122">
        <v>23</v>
      </c>
      <c r="Y36" s="130">
        <f t="shared" si="21"/>
        <v>62132.625105167004</v>
      </c>
      <c r="Z36" s="166">
        <f t="shared" si="6"/>
        <v>0</v>
      </c>
      <c r="AA36" s="166">
        <f t="shared" si="7"/>
        <v>706.05255801326223</v>
      </c>
      <c r="AB36" s="166">
        <f t="shared" si="14"/>
        <v>706.05</v>
      </c>
      <c r="AC36" s="166">
        <f t="shared" si="8"/>
        <v>61426.572547153744</v>
      </c>
      <c r="AH36" s="165">
        <f t="shared" si="22"/>
        <v>45413</v>
      </c>
      <c r="AI36" s="122">
        <v>23</v>
      </c>
      <c r="AJ36" s="130">
        <f t="shared" si="23"/>
        <v>158897.5425438094</v>
      </c>
      <c r="AK36" s="166">
        <f t="shared" si="9"/>
        <v>436.97</v>
      </c>
      <c r="AL36" s="166">
        <f t="shared" si="10"/>
        <v>1254.345147453259</v>
      </c>
      <c r="AM36" s="166">
        <f t="shared" si="15"/>
        <v>1691.31</v>
      </c>
      <c r="AN36" s="166">
        <f t="shared" si="11"/>
        <v>157643.19739635615</v>
      </c>
    </row>
    <row r="37" spans="1:40" x14ac:dyDescent="0.25">
      <c r="A37" s="114">
        <f t="shared" si="16"/>
        <v>45444</v>
      </c>
      <c r="B37" s="115">
        <v>24</v>
      </c>
      <c r="C37" s="116">
        <f t="shared" si="17"/>
        <v>93506.825433151738</v>
      </c>
      <c r="D37" s="117">
        <f t="shared" si="1"/>
        <v>257.14</v>
      </c>
      <c r="E37" s="117">
        <f t="shared" si="0"/>
        <v>604.26093042924344</v>
      </c>
      <c r="F37" s="117">
        <f t="shared" si="12"/>
        <v>861.4</v>
      </c>
      <c r="G37" s="117">
        <f t="shared" si="2"/>
        <v>92902.564502722496</v>
      </c>
      <c r="L37" s="165">
        <f t="shared" si="18"/>
        <v>45444</v>
      </c>
      <c r="M37" s="122">
        <v>24</v>
      </c>
      <c r="N37" s="130">
        <f t="shared" si="19"/>
        <v>34467.678835336708</v>
      </c>
      <c r="O37" s="166">
        <f t="shared" si="3"/>
        <v>94.79</v>
      </c>
      <c r="P37" s="166">
        <f t="shared" si="4"/>
        <v>351.21706801374467</v>
      </c>
      <c r="Q37" s="166">
        <f t="shared" si="13"/>
        <v>446</v>
      </c>
      <c r="R37" s="166">
        <f t="shared" si="5"/>
        <v>34116.461767322966</v>
      </c>
      <c r="W37" s="165">
        <f t="shared" si="20"/>
        <v>45444</v>
      </c>
      <c r="X37" s="122">
        <v>24</v>
      </c>
      <c r="Y37" s="130">
        <f t="shared" si="21"/>
        <v>61426.572547153744</v>
      </c>
      <c r="Z37" s="166">
        <f t="shared" si="6"/>
        <v>0</v>
      </c>
      <c r="AA37" s="166">
        <f t="shared" si="7"/>
        <v>706.05255801326223</v>
      </c>
      <c r="AB37" s="166">
        <f t="shared" si="14"/>
        <v>706.05</v>
      </c>
      <c r="AC37" s="166">
        <f t="shared" si="8"/>
        <v>60720.519989140485</v>
      </c>
      <c r="AH37" s="165">
        <f t="shared" si="22"/>
        <v>45444</v>
      </c>
      <c r="AI37" s="122">
        <v>24</v>
      </c>
      <c r="AJ37" s="130">
        <f t="shared" si="23"/>
        <v>157643.19739635615</v>
      </c>
      <c r="AK37" s="166">
        <f t="shared" si="9"/>
        <v>433.52</v>
      </c>
      <c r="AL37" s="166">
        <f t="shared" si="10"/>
        <v>1257.7945966087557</v>
      </c>
      <c r="AM37" s="166">
        <f t="shared" si="15"/>
        <v>1691.31</v>
      </c>
      <c r="AN37" s="166">
        <f t="shared" si="11"/>
        <v>156385.40279974739</v>
      </c>
    </row>
    <row r="38" spans="1:40" x14ac:dyDescent="0.25">
      <c r="A38" s="114">
        <f t="shared" si="16"/>
        <v>45474</v>
      </c>
      <c r="B38" s="115">
        <v>25</v>
      </c>
      <c r="C38" s="116">
        <f t="shared" si="17"/>
        <v>92902.564502722496</v>
      </c>
      <c r="D38" s="117">
        <f t="shared" si="1"/>
        <v>255.48</v>
      </c>
      <c r="E38" s="117">
        <f t="shared" si="0"/>
        <v>605.92264798792394</v>
      </c>
      <c r="F38" s="117">
        <f t="shared" si="12"/>
        <v>861.4</v>
      </c>
      <c r="G38" s="117">
        <f t="shared" si="2"/>
        <v>92296.641854734567</v>
      </c>
      <c r="L38" s="165">
        <f t="shared" si="18"/>
        <v>45474</v>
      </c>
      <c r="M38" s="122">
        <v>25</v>
      </c>
      <c r="N38" s="130">
        <f t="shared" si="19"/>
        <v>34116.461767322966</v>
      </c>
      <c r="O38" s="166">
        <f t="shared" si="3"/>
        <v>93.82</v>
      </c>
      <c r="P38" s="166">
        <f t="shared" si="4"/>
        <v>352.1829149507825</v>
      </c>
      <c r="Q38" s="166">
        <f t="shared" si="13"/>
        <v>446</v>
      </c>
      <c r="R38" s="166">
        <f t="shared" si="5"/>
        <v>33764.278852372183</v>
      </c>
      <c r="W38" s="165">
        <f t="shared" si="20"/>
        <v>45474</v>
      </c>
      <c r="X38" s="122">
        <v>25</v>
      </c>
      <c r="Y38" s="130">
        <f t="shared" si="21"/>
        <v>60720.519989140485</v>
      </c>
      <c r="Z38" s="166">
        <f t="shared" si="6"/>
        <v>0</v>
      </c>
      <c r="AA38" s="166">
        <f t="shared" si="7"/>
        <v>706.05255801326223</v>
      </c>
      <c r="AB38" s="166">
        <f t="shared" si="14"/>
        <v>706.05</v>
      </c>
      <c r="AC38" s="166">
        <f t="shared" si="8"/>
        <v>60014.467431127225</v>
      </c>
      <c r="AH38" s="165">
        <f t="shared" si="22"/>
        <v>45474</v>
      </c>
      <c r="AI38" s="122">
        <v>25</v>
      </c>
      <c r="AJ38" s="130">
        <f t="shared" si="23"/>
        <v>156385.40279974739</v>
      </c>
      <c r="AK38" s="166">
        <f t="shared" si="9"/>
        <v>430.06</v>
      </c>
      <c r="AL38" s="166">
        <f t="shared" si="10"/>
        <v>1261.2535317494296</v>
      </c>
      <c r="AM38" s="166">
        <f t="shared" si="15"/>
        <v>1691.31</v>
      </c>
      <c r="AN38" s="166">
        <f t="shared" si="11"/>
        <v>155124.14926799797</v>
      </c>
    </row>
    <row r="39" spans="1:40" x14ac:dyDescent="0.25">
      <c r="A39" s="114">
        <f t="shared" si="16"/>
        <v>45505</v>
      </c>
      <c r="B39" s="115">
        <v>26</v>
      </c>
      <c r="C39" s="116">
        <f t="shared" si="17"/>
        <v>92296.641854734567</v>
      </c>
      <c r="D39" s="117">
        <f t="shared" si="1"/>
        <v>253.82</v>
      </c>
      <c r="E39" s="117">
        <f t="shared" si="0"/>
        <v>607.58893526989073</v>
      </c>
      <c r="F39" s="117">
        <f t="shared" si="12"/>
        <v>861.4</v>
      </c>
      <c r="G39" s="117">
        <f t="shared" si="2"/>
        <v>91689.052919464681</v>
      </c>
      <c r="L39" s="165">
        <f t="shared" si="18"/>
        <v>45505</v>
      </c>
      <c r="M39" s="122">
        <v>26</v>
      </c>
      <c r="N39" s="130">
        <f t="shared" si="19"/>
        <v>33764.278852372183</v>
      </c>
      <c r="O39" s="166">
        <f t="shared" si="3"/>
        <v>92.85</v>
      </c>
      <c r="P39" s="166">
        <f t="shared" si="4"/>
        <v>353.15141796689716</v>
      </c>
      <c r="Q39" s="166">
        <f t="shared" si="13"/>
        <v>446</v>
      </c>
      <c r="R39" s="166">
        <f t="shared" si="5"/>
        <v>33411.127434405287</v>
      </c>
      <c r="W39" s="165">
        <f t="shared" si="20"/>
        <v>45505</v>
      </c>
      <c r="X39" s="122">
        <v>26</v>
      </c>
      <c r="Y39" s="130">
        <f t="shared" si="21"/>
        <v>60014.467431127225</v>
      </c>
      <c r="Z39" s="166">
        <f t="shared" si="6"/>
        <v>0</v>
      </c>
      <c r="AA39" s="166">
        <f t="shared" si="7"/>
        <v>706.05255801326223</v>
      </c>
      <c r="AB39" s="166">
        <f t="shared" si="14"/>
        <v>706.05</v>
      </c>
      <c r="AC39" s="166">
        <f t="shared" si="8"/>
        <v>59308.414873113965</v>
      </c>
      <c r="AH39" s="165">
        <f t="shared" si="22"/>
        <v>45505</v>
      </c>
      <c r="AI39" s="122">
        <v>26</v>
      </c>
      <c r="AJ39" s="130">
        <f t="shared" si="23"/>
        <v>155124.14926799797</v>
      </c>
      <c r="AK39" s="166">
        <f t="shared" si="9"/>
        <v>426.59</v>
      </c>
      <c r="AL39" s="166">
        <f t="shared" si="10"/>
        <v>1264.7219789617407</v>
      </c>
      <c r="AM39" s="166">
        <f t="shared" si="15"/>
        <v>1691.31</v>
      </c>
      <c r="AN39" s="166">
        <f t="shared" si="11"/>
        <v>153859.42728903622</v>
      </c>
    </row>
    <row r="40" spans="1:40" x14ac:dyDescent="0.25">
      <c r="A40" s="114">
        <f t="shared" si="16"/>
        <v>45536</v>
      </c>
      <c r="B40" s="115">
        <v>27</v>
      </c>
      <c r="C40" s="116">
        <f t="shared" si="17"/>
        <v>91689.052919464681</v>
      </c>
      <c r="D40" s="117">
        <f t="shared" si="1"/>
        <v>252.14</v>
      </c>
      <c r="E40" s="117">
        <f t="shared" si="0"/>
        <v>609.2598048418829</v>
      </c>
      <c r="F40" s="117">
        <f t="shared" si="12"/>
        <v>861.4</v>
      </c>
      <c r="G40" s="117">
        <f t="shared" si="2"/>
        <v>91079.793114622793</v>
      </c>
      <c r="L40" s="165">
        <f t="shared" si="18"/>
        <v>45536</v>
      </c>
      <c r="M40" s="122">
        <v>27</v>
      </c>
      <c r="N40" s="130">
        <f t="shared" si="19"/>
        <v>33411.127434405287</v>
      </c>
      <c r="O40" s="166">
        <f t="shared" si="3"/>
        <v>91.88</v>
      </c>
      <c r="P40" s="166">
        <f t="shared" si="4"/>
        <v>354.12258436630611</v>
      </c>
      <c r="Q40" s="166">
        <f t="shared" si="13"/>
        <v>446</v>
      </c>
      <c r="R40" s="166">
        <f t="shared" si="5"/>
        <v>33057.004850038982</v>
      </c>
      <c r="W40" s="165">
        <f t="shared" si="20"/>
        <v>45536</v>
      </c>
      <c r="X40" s="122">
        <v>27</v>
      </c>
      <c r="Y40" s="130">
        <f t="shared" si="21"/>
        <v>59308.414873113965</v>
      </c>
      <c r="Z40" s="166">
        <f t="shared" si="6"/>
        <v>0</v>
      </c>
      <c r="AA40" s="166">
        <f t="shared" si="7"/>
        <v>706.05255801326223</v>
      </c>
      <c r="AB40" s="166">
        <f t="shared" si="14"/>
        <v>706.05</v>
      </c>
      <c r="AC40" s="166">
        <f t="shared" si="8"/>
        <v>58602.362315100705</v>
      </c>
      <c r="AH40" s="165">
        <f t="shared" si="22"/>
        <v>45536</v>
      </c>
      <c r="AI40" s="122">
        <v>27</v>
      </c>
      <c r="AJ40" s="130">
        <f t="shared" si="23"/>
        <v>153859.42728903622</v>
      </c>
      <c r="AK40" s="166">
        <f t="shared" si="9"/>
        <v>423.11</v>
      </c>
      <c r="AL40" s="166">
        <f t="shared" si="10"/>
        <v>1268.1999644038854</v>
      </c>
      <c r="AM40" s="166">
        <f t="shared" si="15"/>
        <v>1691.31</v>
      </c>
      <c r="AN40" s="166">
        <f t="shared" si="11"/>
        <v>152591.22732463235</v>
      </c>
    </row>
    <row r="41" spans="1:40" x14ac:dyDescent="0.25">
      <c r="A41" s="114">
        <f t="shared" si="16"/>
        <v>45566</v>
      </c>
      <c r="B41" s="115">
        <v>28</v>
      </c>
      <c r="C41" s="116">
        <f t="shared" si="17"/>
        <v>91079.793114622793</v>
      </c>
      <c r="D41" s="117">
        <f t="shared" si="1"/>
        <v>250.47</v>
      </c>
      <c r="E41" s="117">
        <f t="shared" si="0"/>
        <v>610.93526930519806</v>
      </c>
      <c r="F41" s="117">
        <f t="shared" si="12"/>
        <v>861.4</v>
      </c>
      <c r="G41" s="117">
        <f t="shared" si="2"/>
        <v>90468.857845317601</v>
      </c>
      <c r="L41" s="165">
        <f t="shared" si="18"/>
        <v>45566</v>
      </c>
      <c r="M41" s="122">
        <v>28</v>
      </c>
      <c r="N41" s="130">
        <f t="shared" si="19"/>
        <v>33057.004850038982</v>
      </c>
      <c r="O41" s="166">
        <f t="shared" si="3"/>
        <v>90.91</v>
      </c>
      <c r="P41" s="166">
        <f t="shared" si="4"/>
        <v>355.09642147331346</v>
      </c>
      <c r="Q41" s="166">
        <f t="shared" si="13"/>
        <v>446</v>
      </c>
      <c r="R41" s="166">
        <f t="shared" si="5"/>
        <v>32701.908428565668</v>
      </c>
      <c r="W41" s="165">
        <f t="shared" si="20"/>
        <v>45566</v>
      </c>
      <c r="X41" s="122">
        <v>28</v>
      </c>
      <c r="Y41" s="130">
        <f t="shared" si="21"/>
        <v>58602.362315100705</v>
      </c>
      <c r="Z41" s="166">
        <f t="shared" si="6"/>
        <v>0</v>
      </c>
      <c r="AA41" s="166">
        <f t="shared" si="7"/>
        <v>706.05255801326223</v>
      </c>
      <c r="AB41" s="166">
        <f t="shared" si="14"/>
        <v>706.05</v>
      </c>
      <c r="AC41" s="166">
        <f t="shared" si="8"/>
        <v>57896.309757087445</v>
      </c>
      <c r="AH41" s="165">
        <f t="shared" si="22"/>
        <v>45566</v>
      </c>
      <c r="AI41" s="122">
        <v>28</v>
      </c>
      <c r="AJ41" s="130">
        <f t="shared" si="23"/>
        <v>152591.22732463235</v>
      </c>
      <c r="AK41" s="166">
        <f t="shared" si="9"/>
        <v>419.63</v>
      </c>
      <c r="AL41" s="166">
        <f t="shared" si="10"/>
        <v>1271.687514305996</v>
      </c>
      <c r="AM41" s="166">
        <f t="shared" si="15"/>
        <v>1691.31</v>
      </c>
      <c r="AN41" s="166">
        <f t="shared" si="11"/>
        <v>151319.53981032636</v>
      </c>
    </row>
    <row r="42" spans="1:40" x14ac:dyDescent="0.25">
      <c r="A42" s="114">
        <f t="shared" si="16"/>
        <v>45597</v>
      </c>
      <c r="B42" s="115">
        <v>29</v>
      </c>
      <c r="C42" s="116">
        <f t="shared" si="17"/>
        <v>90468.857845317601</v>
      </c>
      <c r="D42" s="117">
        <f t="shared" si="1"/>
        <v>248.79</v>
      </c>
      <c r="E42" s="117">
        <f t="shared" si="0"/>
        <v>612.61534129578729</v>
      </c>
      <c r="F42" s="117">
        <f t="shared" si="12"/>
        <v>861.4</v>
      </c>
      <c r="G42" s="117">
        <f t="shared" si="2"/>
        <v>89856.242504021808</v>
      </c>
      <c r="L42" s="165">
        <f t="shared" si="18"/>
        <v>45597</v>
      </c>
      <c r="M42" s="122">
        <v>29</v>
      </c>
      <c r="N42" s="130">
        <f t="shared" si="19"/>
        <v>32701.908428565668</v>
      </c>
      <c r="O42" s="166">
        <f t="shared" si="3"/>
        <v>89.93</v>
      </c>
      <c r="P42" s="166">
        <f t="shared" si="4"/>
        <v>356.07293663236504</v>
      </c>
      <c r="Q42" s="166">
        <f t="shared" si="13"/>
        <v>446</v>
      </c>
      <c r="R42" s="166">
        <f t="shared" si="5"/>
        <v>32345.835491933303</v>
      </c>
      <c r="W42" s="165">
        <f t="shared" si="20"/>
        <v>45597</v>
      </c>
      <c r="X42" s="122">
        <v>29</v>
      </c>
      <c r="Y42" s="130">
        <f t="shared" si="21"/>
        <v>57896.309757087445</v>
      </c>
      <c r="Z42" s="166">
        <f t="shared" si="6"/>
        <v>0</v>
      </c>
      <c r="AA42" s="166">
        <f t="shared" si="7"/>
        <v>706.05255801326223</v>
      </c>
      <c r="AB42" s="166">
        <f t="shared" si="14"/>
        <v>706.05</v>
      </c>
      <c r="AC42" s="166">
        <f t="shared" si="8"/>
        <v>57190.257199074185</v>
      </c>
      <c r="AH42" s="165">
        <f t="shared" si="22"/>
        <v>45597</v>
      </c>
      <c r="AI42" s="122">
        <v>29</v>
      </c>
      <c r="AJ42" s="130">
        <f t="shared" si="23"/>
        <v>151319.53981032636</v>
      </c>
      <c r="AK42" s="166">
        <f t="shared" si="9"/>
        <v>416.13</v>
      </c>
      <c r="AL42" s="166">
        <f t="shared" si="10"/>
        <v>1275.1846549703375</v>
      </c>
      <c r="AM42" s="166">
        <f t="shared" si="15"/>
        <v>1691.31</v>
      </c>
      <c r="AN42" s="166">
        <f t="shared" si="11"/>
        <v>150044.35515535602</v>
      </c>
    </row>
    <row r="43" spans="1:40" x14ac:dyDescent="0.25">
      <c r="A43" s="114">
        <f t="shared" si="16"/>
        <v>45627</v>
      </c>
      <c r="B43" s="115">
        <v>30</v>
      </c>
      <c r="C43" s="116">
        <f t="shared" si="17"/>
        <v>89856.242504021808</v>
      </c>
      <c r="D43" s="117">
        <f t="shared" si="1"/>
        <v>247.1</v>
      </c>
      <c r="E43" s="117">
        <f t="shared" si="0"/>
        <v>614.30003348435082</v>
      </c>
      <c r="F43" s="117">
        <f t="shared" si="12"/>
        <v>861.4</v>
      </c>
      <c r="G43" s="117">
        <f t="shared" si="2"/>
        <v>89241.942470537455</v>
      </c>
      <c r="L43" s="165">
        <f t="shared" si="18"/>
        <v>45627</v>
      </c>
      <c r="M43" s="122">
        <v>30</v>
      </c>
      <c r="N43" s="130">
        <f t="shared" si="19"/>
        <v>32345.835491933303</v>
      </c>
      <c r="O43" s="166">
        <f t="shared" si="3"/>
        <v>88.95</v>
      </c>
      <c r="P43" s="166">
        <f t="shared" si="4"/>
        <v>357.05213720810406</v>
      </c>
      <c r="Q43" s="166">
        <f t="shared" si="13"/>
        <v>446</v>
      </c>
      <c r="R43" s="166">
        <f t="shared" si="5"/>
        <v>31988.783354725198</v>
      </c>
      <c r="W43" s="165">
        <f t="shared" si="20"/>
        <v>45627</v>
      </c>
      <c r="X43" s="122">
        <v>30</v>
      </c>
      <c r="Y43" s="130">
        <f t="shared" si="21"/>
        <v>57190.257199074185</v>
      </c>
      <c r="Z43" s="166">
        <f t="shared" si="6"/>
        <v>0</v>
      </c>
      <c r="AA43" s="166">
        <f t="shared" si="7"/>
        <v>706.05255801326223</v>
      </c>
      <c r="AB43" s="166">
        <f t="shared" si="14"/>
        <v>706.05</v>
      </c>
      <c r="AC43" s="166">
        <f t="shared" si="8"/>
        <v>56484.204641060925</v>
      </c>
      <c r="AH43" s="165">
        <f t="shared" si="22"/>
        <v>45627</v>
      </c>
      <c r="AI43" s="122">
        <v>30</v>
      </c>
      <c r="AJ43" s="130">
        <f t="shared" si="23"/>
        <v>150044.35515535602</v>
      </c>
      <c r="AK43" s="166">
        <f t="shared" si="9"/>
        <v>412.62</v>
      </c>
      <c r="AL43" s="166">
        <f t="shared" si="10"/>
        <v>1278.6914127715061</v>
      </c>
      <c r="AM43" s="166">
        <f t="shared" si="15"/>
        <v>1691.31</v>
      </c>
      <c r="AN43" s="166">
        <f t="shared" si="11"/>
        <v>148765.66374258453</v>
      </c>
    </row>
    <row r="44" spans="1:40" x14ac:dyDescent="0.25">
      <c r="A44" s="114">
        <f t="shared" si="16"/>
        <v>45658</v>
      </c>
      <c r="B44" s="115">
        <v>31</v>
      </c>
      <c r="C44" s="116">
        <f t="shared" si="17"/>
        <v>89241.942470537455</v>
      </c>
      <c r="D44" s="117">
        <f t="shared" si="1"/>
        <v>245.42</v>
      </c>
      <c r="E44" s="117">
        <f t="shared" si="0"/>
        <v>615.98935857643278</v>
      </c>
      <c r="F44" s="117">
        <f t="shared" si="12"/>
        <v>861.4</v>
      </c>
      <c r="G44" s="117">
        <f t="shared" si="2"/>
        <v>88625.953111961018</v>
      </c>
      <c r="L44" s="165">
        <f t="shared" si="18"/>
        <v>45658</v>
      </c>
      <c r="M44" s="122">
        <v>31</v>
      </c>
      <c r="N44" s="130">
        <f t="shared" si="19"/>
        <v>31988.783354725198</v>
      </c>
      <c r="O44" s="166">
        <f t="shared" si="3"/>
        <v>87.97</v>
      </c>
      <c r="P44" s="166">
        <f t="shared" si="4"/>
        <v>358.03403058542636</v>
      </c>
      <c r="Q44" s="166">
        <f t="shared" si="13"/>
        <v>446</v>
      </c>
      <c r="R44" s="166">
        <f t="shared" si="5"/>
        <v>31630.749324139771</v>
      </c>
      <c r="W44" s="165">
        <f t="shared" si="20"/>
        <v>45658</v>
      </c>
      <c r="X44" s="122">
        <v>31</v>
      </c>
      <c r="Y44" s="130">
        <f t="shared" si="21"/>
        <v>56484.204641060925</v>
      </c>
      <c r="Z44" s="166">
        <f t="shared" si="6"/>
        <v>0</v>
      </c>
      <c r="AA44" s="166">
        <f t="shared" si="7"/>
        <v>706.05255801326223</v>
      </c>
      <c r="AB44" s="166">
        <f t="shared" si="14"/>
        <v>706.05</v>
      </c>
      <c r="AC44" s="166">
        <f t="shared" si="8"/>
        <v>55778.152083047666</v>
      </c>
      <c r="AH44" s="165">
        <f t="shared" si="22"/>
        <v>45658</v>
      </c>
      <c r="AI44" s="122">
        <v>31</v>
      </c>
      <c r="AJ44" s="130">
        <f t="shared" si="23"/>
        <v>148765.66374258453</v>
      </c>
      <c r="AK44" s="166">
        <f t="shared" si="9"/>
        <v>409.11</v>
      </c>
      <c r="AL44" s="166">
        <f t="shared" si="10"/>
        <v>1282.2078141566278</v>
      </c>
      <c r="AM44" s="166">
        <f t="shared" si="15"/>
        <v>1691.31</v>
      </c>
      <c r="AN44" s="166">
        <f t="shared" si="11"/>
        <v>147483.45592842789</v>
      </c>
    </row>
    <row r="45" spans="1:40" x14ac:dyDescent="0.25">
      <c r="A45" s="114">
        <f t="shared" si="16"/>
        <v>45689</v>
      </c>
      <c r="B45" s="115">
        <v>32</v>
      </c>
      <c r="C45" s="116">
        <f t="shared" si="17"/>
        <v>88625.953111961018</v>
      </c>
      <c r="D45" s="117">
        <f t="shared" si="1"/>
        <v>243.72</v>
      </c>
      <c r="E45" s="117">
        <f t="shared" si="0"/>
        <v>617.68332931251791</v>
      </c>
      <c r="F45" s="117">
        <f t="shared" si="12"/>
        <v>861.4</v>
      </c>
      <c r="G45" s="117">
        <f t="shared" si="2"/>
        <v>88008.269782648495</v>
      </c>
      <c r="L45" s="165">
        <f t="shared" si="18"/>
        <v>45689</v>
      </c>
      <c r="M45" s="122">
        <v>32</v>
      </c>
      <c r="N45" s="130">
        <f t="shared" si="19"/>
        <v>31630.749324139771</v>
      </c>
      <c r="O45" s="166">
        <f t="shared" si="3"/>
        <v>86.98</v>
      </c>
      <c r="P45" s="166">
        <f t="shared" si="4"/>
        <v>359.01862416953628</v>
      </c>
      <c r="Q45" s="166">
        <f t="shared" si="13"/>
        <v>446</v>
      </c>
      <c r="R45" s="166">
        <f t="shared" si="5"/>
        <v>31271.730699970234</v>
      </c>
      <c r="W45" s="165">
        <f t="shared" si="20"/>
        <v>45689</v>
      </c>
      <c r="X45" s="122">
        <v>32</v>
      </c>
      <c r="Y45" s="130">
        <f t="shared" si="21"/>
        <v>55778.152083047666</v>
      </c>
      <c r="Z45" s="166">
        <f t="shared" si="6"/>
        <v>0</v>
      </c>
      <c r="AA45" s="166">
        <f t="shared" si="7"/>
        <v>706.05255801326223</v>
      </c>
      <c r="AB45" s="166">
        <f t="shared" si="14"/>
        <v>706.05</v>
      </c>
      <c r="AC45" s="166">
        <f t="shared" si="8"/>
        <v>55072.099525034406</v>
      </c>
      <c r="AH45" s="165">
        <f t="shared" si="22"/>
        <v>45689</v>
      </c>
      <c r="AI45" s="122">
        <v>32</v>
      </c>
      <c r="AJ45" s="130">
        <f t="shared" si="23"/>
        <v>147483.45592842789</v>
      </c>
      <c r="AK45" s="166">
        <f t="shared" si="9"/>
        <v>405.58</v>
      </c>
      <c r="AL45" s="166">
        <f t="shared" si="10"/>
        <v>1285.7338856455583</v>
      </c>
      <c r="AM45" s="166">
        <f t="shared" si="15"/>
        <v>1691.31</v>
      </c>
      <c r="AN45" s="166">
        <f t="shared" si="11"/>
        <v>146197.72204278235</v>
      </c>
    </row>
    <row r="46" spans="1:40" x14ac:dyDescent="0.25">
      <c r="A46" s="114">
        <f t="shared" si="16"/>
        <v>45717</v>
      </c>
      <c r="B46" s="115">
        <v>33</v>
      </c>
      <c r="C46" s="116">
        <f t="shared" si="17"/>
        <v>88008.269782648495</v>
      </c>
      <c r="D46" s="117">
        <f t="shared" si="1"/>
        <v>242.02</v>
      </c>
      <c r="E46" s="117">
        <f t="shared" si="0"/>
        <v>619.38195846812732</v>
      </c>
      <c r="F46" s="117">
        <f t="shared" si="12"/>
        <v>861.4</v>
      </c>
      <c r="G46" s="117">
        <f t="shared" si="2"/>
        <v>87388.887824180361</v>
      </c>
      <c r="L46" s="165">
        <f t="shared" si="18"/>
        <v>45717</v>
      </c>
      <c r="M46" s="122">
        <v>33</v>
      </c>
      <c r="N46" s="130">
        <f t="shared" si="19"/>
        <v>31271.730699970234</v>
      </c>
      <c r="O46" s="166">
        <f t="shared" si="3"/>
        <v>86</v>
      </c>
      <c r="P46" s="166">
        <f t="shared" si="4"/>
        <v>360.0059253860025</v>
      </c>
      <c r="Q46" s="166">
        <f t="shared" si="13"/>
        <v>446</v>
      </c>
      <c r="R46" s="166">
        <f t="shared" si="5"/>
        <v>30911.724774584232</v>
      </c>
      <c r="W46" s="165">
        <f t="shared" si="20"/>
        <v>45717</v>
      </c>
      <c r="X46" s="122">
        <v>33</v>
      </c>
      <c r="Y46" s="130">
        <f t="shared" si="21"/>
        <v>55072.099525034406</v>
      </c>
      <c r="Z46" s="166">
        <f t="shared" si="6"/>
        <v>0</v>
      </c>
      <c r="AA46" s="166">
        <f t="shared" si="7"/>
        <v>706.05255801326223</v>
      </c>
      <c r="AB46" s="166">
        <f t="shared" si="14"/>
        <v>706.05</v>
      </c>
      <c r="AC46" s="166">
        <f t="shared" si="8"/>
        <v>54366.046967021146</v>
      </c>
      <c r="AH46" s="165">
        <f t="shared" si="22"/>
        <v>45717</v>
      </c>
      <c r="AI46" s="122">
        <v>33</v>
      </c>
      <c r="AJ46" s="130">
        <f t="shared" si="23"/>
        <v>146197.72204278235</v>
      </c>
      <c r="AK46" s="166">
        <f t="shared" si="9"/>
        <v>402.04</v>
      </c>
      <c r="AL46" s="166">
        <f t="shared" si="10"/>
        <v>1289.2696538310838</v>
      </c>
      <c r="AM46" s="166">
        <f t="shared" si="15"/>
        <v>1691.31</v>
      </c>
      <c r="AN46" s="166">
        <f t="shared" si="11"/>
        <v>144908.45238895126</v>
      </c>
    </row>
    <row r="47" spans="1:40" x14ac:dyDescent="0.25">
      <c r="A47" s="114">
        <f t="shared" si="16"/>
        <v>45748</v>
      </c>
      <c r="B47" s="115">
        <v>34</v>
      </c>
      <c r="C47" s="116">
        <f t="shared" si="17"/>
        <v>87388.887824180361</v>
      </c>
      <c r="D47" s="117">
        <f t="shared" si="1"/>
        <v>240.32</v>
      </c>
      <c r="E47" s="117">
        <f t="shared" si="0"/>
        <v>621.08525885391475</v>
      </c>
      <c r="F47" s="117">
        <f t="shared" si="12"/>
        <v>861.4</v>
      </c>
      <c r="G47" s="117">
        <f t="shared" si="2"/>
        <v>86767.802565326449</v>
      </c>
      <c r="L47" s="165">
        <f t="shared" si="18"/>
        <v>45748</v>
      </c>
      <c r="M47" s="122">
        <v>34</v>
      </c>
      <c r="N47" s="130">
        <f t="shared" si="19"/>
        <v>30911.724774584232</v>
      </c>
      <c r="O47" s="166">
        <f t="shared" si="3"/>
        <v>85.01</v>
      </c>
      <c r="P47" s="166">
        <f t="shared" si="4"/>
        <v>360.99594168081404</v>
      </c>
      <c r="Q47" s="166">
        <f t="shared" si="13"/>
        <v>446</v>
      </c>
      <c r="R47" s="166">
        <f t="shared" si="5"/>
        <v>30550.72883290342</v>
      </c>
      <c r="W47" s="165">
        <f t="shared" si="20"/>
        <v>45748</v>
      </c>
      <c r="X47" s="122">
        <v>34</v>
      </c>
      <c r="Y47" s="130">
        <f t="shared" si="21"/>
        <v>54366.046967021146</v>
      </c>
      <c r="Z47" s="166">
        <f t="shared" si="6"/>
        <v>0</v>
      </c>
      <c r="AA47" s="166">
        <f t="shared" si="7"/>
        <v>706.05255801326223</v>
      </c>
      <c r="AB47" s="166">
        <f t="shared" si="14"/>
        <v>706.05</v>
      </c>
      <c r="AC47" s="166">
        <f t="shared" si="8"/>
        <v>53659.994409007886</v>
      </c>
      <c r="AH47" s="165">
        <f t="shared" si="22"/>
        <v>45748</v>
      </c>
      <c r="AI47" s="122">
        <v>34</v>
      </c>
      <c r="AJ47" s="130">
        <f t="shared" si="23"/>
        <v>144908.45238895126</v>
      </c>
      <c r="AK47" s="166">
        <f t="shared" si="9"/>
        <v>398.5</v>
      </c>
      <c r="AL47" s="166">
        <f t="shared" si="10"/>
        <v>1292.8151453791193</v>
      </c>
      <c r="AM47" s="166">
        <f t="shared" si="15"/>
        <v>1691.31</v>
      </c>
      <c r="AN47" s="166">
        <f t="shared" si="11"/>
        <v>143615.63724357216</v>
      </c>
    </row>
    <row r="48" spans="1:40" x14ac:dyDescent="0.25">
      <c r="A48" s="114">
        <f t="shared" si="16"/>
        <v>45778</v>
      </c>
      <c r="B48" s="115">
        <v>35</v>
      </c>
      <c r="C48" s="116">
        <f t="shared" si="17"/>
        <v>86767.802565326449</v>
      </c>
      <c r="D48" s="117">
        <f t="shared" si="1"/>
        <v>238.61</v>
      </c>
      <c r="E48" s="117">
        <f t="shared" si="0"/>
        <v>622.79324331576299</v>
      </c>
      <c r="F48" s="117">
        <f t="shared" si="12"/>
        <v>861.4</v>
      </c>
      <c r="G48" s="117">
        <f t="shared" si="2"/>
        <v>86145.009322010679</v>
      </c>
      <c r="L48" s="165">
        <f t="shared" si="18"/>
        <v>45778</v>
      </c>
      <c r="M48" s="122">
        <v>35</v>
      </c>
      <c r="N48" s="130">
        <f t="shared" si="19"/>
        <v>30550.72883290342</v>
      </c>
      <c r="O48" s="166">
        <f t="shared" si="3"/>
        <v>84.01</v>
      </c>
      <c r="P48" s="166">
        <f t="shared" si="4"/>
        <v>361.98868052043622</v>
      </c>
      <c r="Q48" s="166">
        <f t="shared" si="13"/>
        <v>446</v>
      </c>
      <c r="R48" s="166">
        <f t="shared" si="5"/>
        <v>30188.740152382983</v>
      </c>
      <c r="W48" s="165">
        <f t="shared" si="20"/>
        <v>45778</v>
      </c>
      <c r="X48" s="122">
        <v>35</v>
      </c>
      <c r="Y48" s="130">
        <f t="shared" si="21"/>
        <v>53659.994409007886</v>
      </c>
      <c r="Z48" s="166">
        <f t="shared" si="6"/>
        <v>0</v>
      </c>
      <c r="AA48" s="166">
        <f t="shared" si="7"/>
        <v>706.05255801326223</v>
      </c>
      <c r="AB48" s="166">
        <f t="shared" si="14"/>
        <v>706.05</v>
      </c>
      <c r="AC48" s="166">
        <f t="shared" si="8"/>
        <v>52953.941850994626</v>
      </c>
      <c r="AH48" s="165">
        <f t="shared" si="22"/>
        <v>45778</v>
      </c>
      <c r="AI48" s="122">
        <v>35</v>
      </c>
      <c r="AJ48" s="130">
        <f t="shared" si="23"/>
        <v>143615.63724357216</v>
      </c>
      <c r="AK48" s="166">
        <f t="shared" si="9"/>
        <v>394.94</v>
      </c>
      <c r="AL48" s="166">
        <f t="shared" si="10"/>
        <v>1296.3703870289119</v>
      </c>
      <c r="AM48" s="166">
        <f t="shared" si="15"/>
        <v>1691.31</v>
      </c>
      <c r="AN48" s="166">
        <f t="shared" si="11"/>
        <v>142319.26685654325</v>
      </c>
    </row>
    <row r="49" spans="1:40" x14ac:dyDescent="0.25">
      <c r="A49" s="114">
        <f t="shared" si="16"/>
        <v>45809</v>
      </c>
      <c r="B49" s="115">
        <v>36</v>
      </c>
      <c r="C49" s="116">
        <f t="shared" si="17"/>
        <v>86145.009322010679</v>
      </c>
      <c r="D49" s="117">
        <f t="shared" si="1"/>
        <v>236.9</v>
      </c>
      <c r="E49" s="117">
        <f t="shared" si="0"/>
        <v>624.50592473488143</v>
      </c>
      <c r="F49" s="117">
        <f t="shared" si="12"/>
        <v>861.4</v>
      </c>
      <c r="G49" s="117">
        <f t="shared" si="2"/>
        <v>85520.503397275796</v>
      </c>
      <c r="L49" s="165">
        <f t="shared" si="18"/>
        <v>45809</v>
      </c>
      <c r="M49" s="122">
        <v>36</v>
      </c>
      <c r="N49" s="130">
        <f t="shared" si="19"/>
        <v>30188.740152382983</v>
      </c>
      <c r="O49" s="166">
        <f t="shared" si="3"/>
        <v>83.02</v>
      </c>
      <c r="P49" s="166">
        <f t="shared" si="4"/>
        <v>362.98414939186745</v>
      </c>
      <c r="Q49" s="166">
        <f t="shared" si="13"/>
        <v>446</v>
      </c>
      <c r="R49" s="166">
        <f t="shared" si="5"/>
        <v>29825.756002991115</v>
      </c>
      <c r="W49" s="165">
        <f t="shared" si="20"/>
        <v>45809</v>
      </c>
      <c r="X49" s="122">
        <v>36</v>
      </c>
      <c r="Y49" s="130">
        <f t="shared" si="21"/>
        <v>52953.941850994626</v>
      </c>
      <c r="Z49" s="166">
        <f t="shared" si="6"/>
        <v>0</v>
      </c>
      <c r="AA49" s="166">
        <f t="shared" si="7"/>
        <v>706.05255801326223</v>
      </c>
      <c r="AB49" s="166">
        <f t="shared" si="14"/>
        <v>706.05</v>
      </c>
      <c r="AC49" s="166">
        <f t="shared" si="8"/>
        <v>52247.889292981366</v>
      </c>
      <c r="AH49" s="165">
        <f t="shared" si="22"/>
        <v>45809</v>
      </c>
      <c r="AI49" s="122">
        <v>36</v>
      </c>
      <c r="AJ49" s="130">
        <f t="shared" si="23"/>
        <v>142319.26685654325</v>
      </c>
      <c r="AK49" s="166">
        <f t="shared" si="9"/>
        <v>391.38</v>
      </c>
      <c r="AL49" s="166">
        <f t="shared" si="10"/>
        <v>1299.9354055932415</v>
      </c>
      <c r="AM49" s="166">
        <f t="shared" si="15"/>
        <v>1691.31</v>
      </c>
      <c r="AN49" s="166">
        <f t="shared" si="11"/>
        <v>141019.33145095001</v>
      </c>
    </row>
    <row r="50" spans="1:40" x14ac:dyDescent="0.25">
      <c r="A50" s="114">
        <f t="shared" si="16"/>
        <v>45839</v>
      </c>
      <c r="B50" s="115">
        <v>37</v>
      </c>
      <c r="C50" s="116">
        <f t="shared" si="17"/>
        <v>85520.503397275796</v>
      </c>
      <c r="D50" s="117">
        <f t="shared" si="1"/>
        <v>235.18</v>
      </c>
      <c r="E50" s="117">
        <f t="shared" si="0"/>
        <v>626.22331602790223</v>
      </c>
      <c r="F50" s="117">
        <f t="shared" si="12"/>
        <v>861.4</v>
      </c>
      <c r="G50" s="117">
        <f t="shared" si="2"/>
        <v>84894.280081247896</v>
      </c>
      <c r="L50" s="165">
        <f t="shared" si="18"/>
        <v>45839</v>
      </c>
      <c r="M50" s="122">
        <v>37</v>
      </c>
      <c r="N50" s="130">
        <f t="shared" si="19"/>
        <v>29825.756002991115</v>
      </c>
      <c r="O50" s="166">
        <f t="shared" si="3"/>
        <v>82.02</v>
      </c>
      <c r="P50" s="166">
        <f t="shared" si="4"/>
        <v>363.98235580269505</v>
      </c>
      <c r="Q50" s="166">
        <f t="shared" si="13"/>
        <v>446</v>
      </c>
      <c r="R50" s="166">
        <f t="shared" si="5"/>
        <v>29461.77364718842</v>
      </c>
      <c r="W50" s="165">
        <f t="shared" si="20"/>
        <v>45839</v>
      </c>
      <c r="X50" s="122">
        <v>37</v>
      </c>
      <c r="Y50" s="130">
        <f t="shared" si="21"/>
        <v>52247.889292981366</v>
      </c>
      <c r="Z50" s="166">
        <f t="shared" si="6"/>
        <v>0</v>
      </c>
      <c r="AA50" s="166">
        <f t="shared" si="7"/>
        <v>706.05255801326223</v>
      </c>
      <c r="AB50" s="166">
        <f t="shared" si="14"/>
        <v>706.05</v>
      </c>
      <c r="AC50" s="166">
        <f t="shared" si="8"/>
        <v>51541.836734968107</v>
      </c>
      <c r="AH50" s="165">
        <f t="shared" si="22"/>
        <v>45839</v>
      </c>
      <c r="AI50" s="122">
        <v>37</v>
      </c>
      <c r="AJ50" s="130">
        <f t="shared" si="23"/>
        <v>141019.33145095001</v>
      </c>
      <c r="AK50" s="166">
        <f t="shared" si="9"/>
        <v>387.8</v>
      </c>
      <c r="AL50" s="166">
        <f t="shared" si="10"/>
        <v>1303.5102279586226</v>
      </c>
      <c r="AM50" s="166">
        <f t="shared" si="15"/>
        <v>1691.31</v>
      </c>
      <c r="AN50" s="166">
        <f t="shared" si="11"/>
        <v>139715.82122299139</v>
      </c>
    </row>
    <row r="51" spans="1:40" x14ac:dyDescent="0.25">
      <c r="A51" s="114">
        <f t="shared" si="16"/>
        <v>45870</v>
      </c>
      <c r="B51" s="115">
        <v>38</v>
      </c>
      <c r="C51" s="116">
        <f t="shared" si="17"/>
        <v>84894.280081247896</v>
      </c>
      <c r="D51" s="117">
        <f t="shared" si="1"/>
        <v>233.46</v>
      </c>
      <c r="E51" s="117">
        <f t="shared" si="0"/>
        <v>627.94543014697899</v>
      </c>
      <c r="F51" s="117">
        <f t="shared" si="12"/>
        <v>861.4</v>
      </c>
      <c r="G51" s="117">
        <f t="shared" si="2"/>
        <v>84266.334651100915</v>
      </c>
      <c r="L51" s="165">
        <f t="shared" si="18"/>
        <v>45870</v>
      </c>
      <c r="M51" s="122">
        <v>38</v>
      </c>
      <c r="N51" s="130">
        <f t="shared" si="19"/>
        <v>29461.77364718842</v>
      </c>
      <c r="O51" s="166">
        <f t="shared" si="3"/>
        <v>81.02</v>
      </c>
      <c r="P51" s="166">
        <f t="shared" si="4"/>
        <v>364.98330728115246</v>
      </c>
      <c r="Q51" s="166">
        <f t="shared" si="13"/>
        <v>446</v>
      </c>
      <c r="R51" s="166">
        <f t="shared" si="5"/>
        <v>29096.790339907267</v>
      </c>
      <c r="W51" s="165">
        <f t="shared" si="20"/>
        <v>45870</v>
      </c>
      <c r="X51" s="122">
        <v>38</v>
      </c>
      <c r="Y51" s="130">
        <f t="shared" si="21"/>
        <v>51541.836734968107</v>
      </c>
      <c r="Z51" s="166">
        <f t="shared" si="6"/>
        <v>0</v>
      </c>
      <c r="AA51" s="166">
        <f t="shared" si="7"/>
        <v>706.05255801326223</v>
      </c>
      <c r="AB51" s="166">
        <f t="shared" si="14"/>
        <v>706.05</v>
      </c>
      <c r="AC51" s="166">
        <f t="shared" si="8"/>
        <v>50835.784176954847</v>
      </c>
      <c r="AH51" s="165">
        <f t="shared" si="22"/>
        <v>45870</v>
      </c>
      <c r="AI51" s="122">
        <v>38</v>
      </c>
      <c r="AJ51" s="130">
        <f t="shared" si="23"/>
        <v>139715.82122299139</v>
      </c>
      <c r="AK51" s="166">
        <f t="shared" si="9"/>
        <v>384.22</v>
      </c>
      <c r="AL51" s="166">
        <f t="shared" si="10"/>
        <v>1307.0948810855089</v>
      </c>
      <c r="AM51" s="166">
        <f t="shared" si="15"/>
        <v>1691.31</v>
      </c>
      <c r="AN51" s="166">
        <f t="shared" si="11"/>
        <v>138408.72634190589</v>
      </c>
    </row>
    <row r="52" spans="1:40" x14ac:dyDescent="0.25">
      <c r="A52" s="114">
        <f t="shared" si="16"/>
        <v>45901</v>
      </c>
      <c r="B52" s="115">
        <v>39</v>
      </c>
      <c r="C52" s="116">
        <f t="shared" si="17"/>
        <v>84266.334651100915</v>
      </c>
      <c r="D52" s="117">
        <f t="shared" si="1"/>
        <v>231.73</v>
      </c>
      <c r="E52" s="117">
        <f t="shared" si="0"/>
        <v>629.67228007988319</v>
      </c>
      <c r="F52" s="117">
        <f t="shared" si="12"/>
        <v>861.4</v>
      </c>
      <c r="G52" s="117">
        <f t="shared" si="2"/>
        <v>83636.662371021026</v>
      </c>
      <c r="L52" s="165">
        <f t="shared" si="18"/>
        <v>45901</v>
      </c>
      <c r="M52" s="122">
        <v>39</v>
      </c>
      <c r="N52" s="130">
        <f t="shared" si="19"/>
        <v>29096.790339907267</v>
      </c>
      <c r="O52" s="166">
        <f t="shared" si="3"/>
        <v>80.02</v>
      </c>
      <c r="P52" s="166">
        <f t="shared" si="4"/>
        <v>365.98701137617564</v>
      </c>
      <c r="Q52" s="166">
        <f t="shared" si="13"/>
        <v>446</v>
      </c>
      <c r="R52" s="166">
        <f t="shared" si="5"/>
        <v>28730.803328531092</v>
      </c>
      <c r="W52" s="165">
        <f t="shared" si="20"/>
        <v>45901</v>
      </c>
      <c r="X52" s="122">
        <v>39</v>
      </c>
      <c r="Y52" s="130">
        <f t="shared" si="21"/>
        <v>50835.784176954847</v>
      </c>
      <c r="Z52" s="166">
        <f t="shared" si="6"/>
        <v>0</v>
      </c>
      <c r="AA52" s="166">
        <f t="shared" si="7"/>
        <v>706.05255801326223</v>
      </c>
      <c r="AB52" s="166">
        <f t="shared" si="14"/>
        <v>706.05</v>
      </c>
      <c r="AC52" s="166">
        <f t="shared" si="8"/>
        <v>50129.731618941587</v>
      </c>
      <c r="AH52" s="165">
        <f t="shared" si="22"/>
        <v>45901</v>
      </c>
      <c r="AI52" s="122">
        <v>39</v>
      </c>
      <c r="AJ52" s="130">
        <f t="shared" si="23"/>
        <v>138408.72634190589</v>
      </c>
      <c r="AK52" s="166">
        <f t="shared" si="9"/>
        <v>380.62</v>
      </c>
      <c r="AL52" s="166">
        <f t="shared" si="10"/>
        <v>1310.6893920084942</v>
      </c>
      <c r="AM52" s="166">
        <f t="shared" si="15"/>
        <v>1691.31</v>
      </c>
      <c r="AN52" s="166">
        <f t="shared" si="11"/>
        <v>137098.03694989739</v>
      </c>
    </row>
    <row r="53" spans="1:40" x14ac:dyDescent="0.25">
      <c r="A53" s="114">
        <f t="shared" si="16"/>
        <v>45931</v>
      </c>
      <c r="B53" s="115">
        <v>40</v>
      </c>
      <c r="C53" s="116">
        <f t="shared" si="17"/>
        <v>83636.662371021026</v>
      </c>
      <c r="D53" s="117">
        <f t="shared" si="1"/>
        <v>230</v>
      </c>
      <c r="E53" s="117">
        <f t="shared" si="0"/>
        <v>631.40387885010296</v>
      </c>
      <c r="F53" s="117">
        <f t="shared" si="12"/>
        <v>861.4</v>
      </c>
      <c r="G53" s="117">
        <f t="shared" si="2"/>
        <v>83005.25849217092</v>
      </c>
      <c r="L53" s="165">
        <f t="shared" si="18"/>
        <v>45931</v>
      </c>
      <c r="M53" s="122">
        <v>40</v>
      </c>
      <c r="N53" s="130">
        <f t="shared" si="19"/>
        <v>28730.803328531092</v>
      </c>
      <c r="O53" s="166">
        <f t="shared" si="3"/>
        <v>79.010000000000005</v>
      </c>
      <c r="P53" s="166">
        <f t="shared" si="4"/>
        <v>366.99347565746018</v>
      </c>
      <c r="Q53" s="166">
        <f t="shared" si="13"/>
        <v>446</v>
      </c>
      <c r="R53" s="166">
        <f t="shared" si="5"/>
        <v>28363.809852873634</v>
      </c>
      <c r="W53" s="165">
        <f t="shared" si="20"/>
        <v>45931</v>
      </c>
      <c r="X53" s="122">
        <v>40</v>
      </c>
      <c r="Y53" s="130">
        <f t="shared" si="21"/>
        <v>50129.731618941587</v>
      </c>
      <c r="Z53" s="166">
        <f t="shared" si="6"/>
        <v>0</v>
      </c>
      <c r="AA53" s="166">
        <f t="shared" si="7"/>
        <v>706.05255801326223</v>
      </c>
      <c r="AB53" s="166">
        <f t="shared" si="14"/>
        <v>706.05</v>
      </c>
      <c r="AC53" s="166">
        <f t="shared" si="8"/>
        <v>49423.679060928327</v>
      </c>
      <c r="AH53" s="165">
        <f t="shared" si="22"/>
        <v>45931</v>
      </c>
      <c r="AI53" s="122">
        <v>40</v>
      </c>
      <c r="AJ53" s="130">
        <f t="shared" si="23"/>
        <v>137098.03694989739</v>
      </c>
      <c r="AK53" s="166">
        <f t="shared" si="9"/>
        <v>377.02</v>
      </c>
      <c r="AL53" s="166">
        <f t="shared" si="10"/>
        <v>1314.2937878365174</v>
      </c>
      <c r="AM53" s="166">
        <f t="shared" si="15"/>
        <v>1691.31</v>
      </c>
      <c r="AN53" s="166">
        <f t="shared" si="11"/>
        <v>135783.74316206088</v>
      </c>
    </row>
    <row r="54" spans="1:40" x14ac:dyDescent="0.25">
      <c r="A54" s="114">
        <f t="shared" si="16"/>
        <v>45962</v>
      </c>
      <c r="B54" s="115">
        <v>41</v>
      </c>
      <c r="C54" s="116">
        <f t="shared" si="17"/>
        <v>83005.25849217092</v>
      </c>
      <c r="D54" s="117">
        <f t="shared" si="1"/>
        <v>228.26</v>
      </c>
      <c r="E54" s="117">
        <f t="shared" si="0"/>
        <v>633.1402395169406</v>
      </c>
      <c r="F54" s="117">
        <f t="shared" si="12"/>
        <v>861.4</v>
      </c>
      <c r="G54" s="117">
        <f t="shared" si="2"/>
        <v>82372.118252653978</v>
      </c>
      <c r="L54" s="165">
        <f t="shared" si="18"/>
        <v>45962</v>
      </c>
      <c r="M54" s="122">
        <v>41</v>
      </c>
      <c r="N54" s="130">
        <f t="shared" si="19"/>
        <v>28363.809852873634</v>
      </c>
      <c r="O54" s="166">
        <f t="shared" si="3"/>
        <v>78</v>
      </c>
      <c r="P54" s="166">
        <f t="shared" si="4"/>
        <v>368.00270771551817</v>
      </c>
      <c r="Q54" s="166">
        <f t="shared" si="13"/>
        <v>446</v>
      </c>
      <c r="R54" s="166">
        <f t="shared" si="5"/>
        <v>27995.807145158116</v>
      </c>
      <c r="W54" s="165">
        <f t="shared" si="20"/>
        <v>45962</v>
      </c>
      <c r="X54" s="122">
        <v>41</v>
      </c>
      <c r="Y54" s="130">
        <f t="shared" si="21"/>
        <v>49423.679060928327</v>
      </c>
      <c r="Z54" s="166">
        <f t="shared" si="6"/>
        <v>0</v>
      </c>
      <c r="AA54" s="166">
        <f t="shared" si="7"/>
        <v>706.05255801326223</v>
      </c>
      <c r="AB54" s="166">
        <f t="shared" si="14"/>
        <v>706.05</v>
      </c>
      <c r="AC54" s="166">
        <f t="shared" si="8"/>
        <v>48717.626502915067</v>
      </c>
      <c r="AH54" s="165">
        <f t="shared" si="22"/>
        <v>45962</v>
      </c>
      <c r="AI54" s="122">
        <v>41</v>
      </c>
      <c r="AJ54" s="130">
        <f t="shared" si="23"/>
        <v>135783.74316206088</v>
      </c>
      <c r="AK54" s="166">
        <f t="shared" si="9"/>
        <v>373.41</v>
      </c>
      <c r="AL54" s="166">
        <f t="shared" si="10"/>
        <v>1317.9080957530678</v>
      </c>
      <c r="AM54" s="166">
        <f t="shared" si="15"/>
        <v>1691.31</v>
      </c>
      <c r="AN54" s="166">
        <f t="shared" si="11"/>
        <v>134465.8350663078</v>
      </c>
    </row>
    <row r="55" spans="1:40" x14ac:dyDescent="0.25">
      <c r="A55" s="114">
        <f t="shared" si="16"/>
        <v>45992</v>
      </c>
      <c r="B55" s="115">
        <v>42</v>
      </c>
      <c r="C55" s="116">
        <f t="shared" si="17"/>
        <v>82372.118252653978</v>
      </c>
      <c r="D55" s="117">
        <f t="shared" si="1"/>
        <v>226.52</v>
      </c>
      <c r="E55" s="117">
        <f t="shared" si="0"/>
        <v>634.88137517561233</v>
      </c>
      <c r="F55" s="117">
        <f t="shared" si="12"/>
        <v>861.4</v>
      </c>
      <c r="G55" s="117">
        <f t="shared" si="2"/>
        <v>81737.236877478368</v>
      </c>
      <c r="L55" s="165">
        <f t="shared" si="18"/>
        <v>45992</v>
      </c>
      <c r="M55" s="122">
        <v>42</v>
      </c>
      <c r="N55" s="130">
        <f t="shared" si="19"/>
        <v>27995.807145158116</v>
      </c>
      <c r="O55" s="166">
        <f t="shared" si="3"/>
        <v>76.989999999999995</v>
      </c>
      <c r="P55" s="166">
        <f t="shared" si="4"/>
        <v>369.01471516173586</v>
      </c>
      <c r="Q55" s="166">
        <f t="shared" si="13"/>
        <v>446</v>
      </c>
      <c r="R55" s="166">
        <f t="shared" si="5"/>
        <v>27626.792429996382</v>
      </c>
      <c r="W55" s="165">
        <f t="shared" si="20"/>
        <v>45992</v>
      </c>
      <c r="X55" s="122">
        <v>42</v>
      </c>
      <c r="Y55" s="130">
        <f t="shared" si="21"/>
        <v>48717.626502915067</v>
      </c>
      <c r="Z55" s="166">
        <f t="shared" si="6"/>
        <v>0</v>
      </c>
      <c r="AA55" s="166">
        <f t="shared" si="7"/>
        <v>706.05255801326223</v>
      </c>
      <c r="AB55" s="166">
        <f t="shared" si="14"/>
        <v>706.05</v>
      </c>
      <c r="AC55" s="166">
        <f t="shared" si="8"/>
        <v>48011.573944901807</v>
      </c>
      <c r="AH55" s="165">
        <f t="shared" si="22"/>
        <v>45992</v>
      </c>
      <c r="AI55" s="122">
        <v>42</v>
      </c>
      <c r="AJ55" s="130">
        <f t="shared" si="23"/>
        <v>134465.8350663078</v>
      </c>
      <c r="AK55" s="166">
        <f t="shared" si="9"/>
        <v>369.78</v>
      </c>
      <c r="AL55" s="166">
        <f t="shared" si="10"/>
        <v>1321.5323430163889</v>
      </c>
      <c r="AM55" s="166">
        <f t="shared" si="15"/>
        <v>1691.31</v>
      </c>
      <c r="AN55" s="166">
        <f t="shared" si="11"/>
        <v>133144.30272329142</v>
      </c>
    </row>
    <row r="56" spans="1:40" x14ac:dyDescent="0.25">
      <c r="A56" s="114">
        <f t="shared" si="16"/>
        <v>46023</v>
      </c>
      <c r="B56" s="115">
        <v>43</v>
      </c>
      <c r="C56" s="116">
        <f t="shared" si="17"/>
        <v>81737.236877478368</v>
      </c>
      <c r="D56" s="117">
        <f t="shared" si="1"/>
        <v>224.78</v>
      </c>
      <c r="E56" s="117">
        <f t="shared" si="0"/>
        <v>636.62729895734526</v>
      </c>
      <c r="F56" s="117">
        <f t="shared" si="12"/>
        <v>861.4</v>
      </c>
      <c r="G56" s="117">
        <f t="shared" si="2"/>
        <v>81100.60957852102</v>
      </c>
      <c r="L56" s="165">
        <f t="shared" si="18"/>
        <v>46023</v>
      </c>
      <c r="M56" s="122">
        <v>43</v>
      </c>
      <c r="N56" s="130">
        <f t="shared" si="19"/>
        <v>27626.792429996382</v>
      </c>
      <c r="O56" s="166">
        <f t="shared" si="3"/>
        <v>75.97</v>
      </c>
      <c r="P56" s="166">
        <f t="shared" si="4"/>
        <v>370.02950562843063</v>
      </c>
      <c r="Q56" s="166">
        <f t="shared" si="13"/>
        <v>446</v>
      </c>
      <c r="R56" s="166">
        <f t="shared" si="5"/>
        <v>27256.762924367951</v>
      </c>
      <c r="W56" s="165">
        <f t="shared" si="20"/>
        <v>46023</v>
      </c>
      <c r="X56" s="122">
        <v>43</v>
      </c>
      <c r="Y56" s="130">
        <f t="shared" si="21"/>
        <v>48011.573944901807</v>
      </c>
      <c r="Z56" s="166">
        <f t="shared" si="6"/>
        <v>0</v>
      </c>
      <c r="AA56" s="166">
        <f t="shared" si="7"/>
        <v>706.05255801326223</v>
      </c>
      <c r="AB56" s="166">
        <f t="shared" si="14"/>
        <v>706.05</v>
      </c>
      <c r="AC56" s="166">
        <f t="shared" si="8"/>
        <v>47305.521386888548</v>
      </c>
      <c r="AH56" s="165">
        <f t="shared" si="22"/>
        <v>46023</v>
      </c>
      <c r="AI56" s="122">
        <v>43</v>
      </c>
      <c r="AJ56" s="130">
        <f t="shared" si="23"/>
        <v>133144.30272329142</v>
      </c>
      <c r="AK56" s="166">
        <f t="shared" si="9"/>
        <v>366.15</v>
      </c>
      <c r="AL56" s="166">
        <f t="shared" si="10"/>
        <v>1325.1665569596839</v>
      </c>
      <c r="AM56" s="166">
        <f t="shared" si="15"/>
        <v>1691.31</v>
      </c>
      <c r="AN56" s="166">
        <f t="shared" si="11"/>
        <v>131819.13616633174</v>
      </c>
    </row>
    <row r="57" spans="1:40" x14ac:dyDescent="0.25">
      <c r="A57" s="114">
        <f t="shared" si="16"/>
        <v>46054</v>
      </c>
      <c r="B57" s="115">
        <v>44</v>
      </c>
      <c r="C57" s="116">
        <f t="shared" si="17"/>
        <v>81100.60957852102</v>
      </c>
      <c r="D57" s="117">
        <f t="shared" si="1"/>
        <v>223.03</v>
      </c>
      <c r="E57" s="117">
        <f t="shared" si="0"/>
        <v>638.37802402947784</v>
      </c>
      <c r="F57" s="117">
        <f t="shared" si="12"/>
        <v>861.4</v>
      </c>
      <c r="G57" s="117">
        <f t="shared" si="2"/>
        <v>80462.231554491547</v>
      </c>
      <c r="L57" s="165">
        <f t="shared" si="18"/>
        <v>46054</v>
      </c>
      <c r="M57" s="122">
        <v>44</v>
      </c>
      <c r="N57" s="130">
        <f t="shared" si="19"/>
        <v>27256.762924367951</v>
      </c>
      <c r="O57" s="166">
        <f t="shared" si="3"/>
        <v>74.959999999999994</v>
      </c>
      <c r="P57" s="166">
        <f t="shared" si="4"/>
        <v>371.0470867689088</v>
      </c>
      <c r="Q57" s="166">
        <f t="shared" si="13"/>
        <v>446</v>
      </c>
      <c r="R57" s="166">
        <f t="shared" si="5"/>
        <v>26885.715837599044</v>
      </c>
      <c r="W57" s="165">
        <f t="shared" si="20"/>
        <v>46054</v>
      </c>
      <c r="X57" s="122">
        <v>44</v>
      </c>
      <c r="Y57" s="130">
        <f t="shared" si="21"/>
        <v>47305.521386888548</v>
      </c>
      <c r="Z57" s="166">
        <f t="shared" si="6"/>
        <v>0</v>
      </c>
      <c r="AA57" s="166">
        <f t="shared" si="7"/>
        <v>706.05255801326223</v>
      </c>
      <c r="AB57" s="166">
        <f t="shared" si="14"/>
        <v>706.05</v>
      </c>
      <c r="AC57" s="166">
        <f t="shared" si="8"/>
        <v>46599.468828875288</v>
      </c>
      <c r="AH57" s="165">
        <f t="shared" si="22"/>
        <v>46054</v>
      </c>
      <c r="AI57" s="122">
        <v>44</v>
      </c>
      <c r="AJ57" s="130">
        <f t="shared" si="23"/>
        <v>131819.13616633174</v>
      </c>
      <c r="AK57" s="166">
        <f t="shared" si="9"/>
        <v>362.5</v>
      </c>
      <c r="AL57" s="166">
        <f t="shared" si="10"/>
        <v>1328.8107649913229</v>
      </c>
      <c r="AM57" s="166">
        <f t="shared" si="15"/>
        <v>1691.31</v>
      </c>
      <c r="AN57" s="166">
        <f t="shared" si="11"/>
        <v>130490.32540134041</v>
      </c>
    </row>
    <row r="58" spans="1:40" x14ac:dyDescent="0.25">
      <c r="A58" s="114">
        <f t="shared" si="16"/>
        <v>46082</v>
      </c>
      <c r="B58" s="115">
        <v>45</v>
      </c>
      <c r="C58" s="116">
        <f t="shared" si="17"/>
        <v>80462.231554491547</v>
      </c>
      <c r="D58" s="117">
        <f t="shared" si="1"/>
        <v>221.27</v>
      </c>
      <c r="E58" s="117">
        <f t="shared" si="0"/>
        <v>640.13356359555894</v>
      </c>
      <c r="F58" s="117">
        <f t="shared" si="12"/>
        <v>861.4</v>
      </c>
      <c r="G58" s="117">
        <f t="shared" si="2"/>
        <v>79822.097990895985</v>
      </c>
      <c r="L58" s="165">
        <f t="shared" si="18"/>
        <v>46082</v>
      </c>
      <c r="M58" s="122">
        <v>45</v>
      </c>
      <c r="N58" s="130">
        <f t="shared" si="19"/>
        <v>26885.715837599044</v>
      </c>
      <c r="O58" s="166">
        <f t="shared" si="3"/>
        <v>73.94</v>
      </c>
      <c r="P58" s="166">
        <f t="shared" si="4"/>
        <v>372.06746625752334</v>
      </c>
      <c r="Q58" s="166">
        <f t="shared" si="13"/>
        <v>446</v>
      </c>
      <c r="R58" s="166">
        <f t="shared" si="5"/>
        <v>26513.648371341522</v>
      </c>
      <c r="W58" s="165">
        <f t="shared" si="20"/>
        <v>46082</v>
      </c>
      <c r="X58" s="122">
        <v>45</v>
      </c>
      <c r="Y58" s="130">
        <f t="shared" si="21"/>
        <v>46599.468828875288</v>
      </c>
      <c r="Z58" s="166">
        <f t="shared" si="6"/>
        <v>0</v>
      </c>
      <c r="AA58" s="166">
        <f t="shared" si="7"/>
        <v>706.05255801326223</v>
      </c>
      <c r="AB58" s="166">
        <f t="shared" si="14"/>
        <v>706.05</v>
      </c>
      <c r="AC58" s="166">
        <f t="shared" si="8"/>
        <v>45893.416270862028</v>
      </c>
      <c r="AH58" s="165">
        <f t="shared" si="22"/>
        <v>46082</v>
      </c>
      <c r="AI58" s="122">
        <v>45</v>
      </c>
      <c r="AJ58" s="130">
        <f t="shared" si="23"/>
        <v>130490.32540134041</v>
      </c>
      <c r="AK58" s="166">
        <f t="shared" si="9"/>
        <v>358.85</v>
      </c>
      <c r="AL58" s="166">
        <f t="shared" si="10"/>
        <v>1332.4649945950491</v>
      </c>
      <c r="AM58" s="166">
        <f t="shared" si="15"/>
        <v>1691.31</v>
      </c>
      <c r="AN58" s="166">
        <f t="shared" si="11"/>
        <v>129157.86040674536</v>
      </c>
    </row>
    <row r="59" spans="1:40" x14ac:dyDescent="0.25">
      <c r="A59" s="114">
        <f t="shared" si="16"/>
        <v>46113</v>
      </c>
      <c r="B59" s="115">
        <v>46</v>
      </c>
      <c r="C59" s="116">
        <f t="shared" si="17"/>
        <v>79822.097990895985</v>
      </c>
      <c r="D59" s="117">
        <f t="shared" si="1"/>
        <v>219.51</v>
      </c>
      <c r="E59" s="117">
        <f t="shared" si="0"/>
        <v>641.89393089544672</v>
      </c>
      <c r="F59" s="117">
        <f t="shared" si="12"/>
        <v>861.4</v>
      </c>
      <c r="G59" s="117">
        <f t="shared" si="2"/>
        <v>79180.204060000542</v>
      </c>
      <c r="L59" s="165">
        <f t="shared" si="18"/>
        <v>46113</v>
      </c>
      <c r="M59" s="122">
        <v>46</v>
      </c>
      <c r="N59" s="130">
        <f t="shared" si="19"/>
        <v>26513.648371341522</v>
      </c>
      <c r="O59" s="166">
        <f t="shared" si="3"/>
        <v>72.91</v>
      </c>
      <c r="P59" s="166">
        <f t="shared" si="4"/>
        <v>373.09065178973151</v>
      </c>
      <c r="Q59" s="166">
        <f t="shared" si="13"/>
        <v>446</v>
      </c>
      <c r="R59" s="166">
        <f t="shared" si="5"/>
        <v>26140.557719551791</v>
      </c>
      <c r="W59" s="165">
        <f t="shared" si="20"/>
        <v>46113</v>
      </c>
      <c r="X59" s="122">
        <v>46</v>
      </c>
      <c r="Y59" s="130">
        <f t="shared" si="21"/>
        <v>45893.416270862028</v>
      </c>
      <c r="Z59" s="166">
        <f t="shared" si="6"/>
        <v>0</v>
      </c>
      <c r="AA59" s="166">
        <f t="shared" si="7"/>
        <v>706.05255801326223</v>
      </c>
      <c r="AB59" s="166">
        <f t="shared" si="14"/>
        <v>706.05</v>
      </c>
      <c r="AC59" s="166">
        <f t="shared" si="8"/>
        <v>45187.363712848768</v>
      </c>
      <c r="AH59" s="165">
        <f t="shared" si="22"/>
        <v>46113</v>
      </c>
      <c r="AI59" s="122">
        <v>46</v>
      </c>
      <c r="AJ59" s="130">
        <f t="shared" si="23"/>
        <v>129157.86040674536</v>
      </c>
      <c r="AK59" s="166">
        <f t="shared" si="9"/>
        <v>355.18</v>
      </c>
      <c r="AL59" s="166">
        <f t="shared" si="10"/>
        <v>1336.1292733301855</v>
      </c>
      <c r="AM59" s="166">
        <f t="shared" si="15"/>
        <v>1691.31</v>
      </c>
      <c r="AN59" s="166">
        <f t="shared" si="11"/>
        <v>127821.73113341517</v>
      </c>
    </row>
    <row r="60" spans="1:40" x14ac:dyDescent="0.25">
      <c r="A60" s="114">
        <f t="shared" si="16"/>
        <v>46143</v>
      </c>
      <c r="B60" s="115">
        <v>47</v>
      </c>
      <c r="C60" s="116">
        <f t="shared" si="17"/>
        <v>79180.204060000542</v>
      </c>
      <c r="D60" s="117">
        <f t="shared" si="1"/>
        <v>217.75</v>
      </c>
      <c r="E60" s="117">
        <f t="shared" si="0"/>
        <v>643.65913920540925</v>
      </c>
      <c r="F60" s="117">
        <f t="shared" si="12"/>
        <v>861.4</v>
      </c>
      <c r="G60" s="117">
        <f t="shared" si="2"/>
        <v>78536.544920795131</v>
      </c>
      <c r="L60" s="165">
        <f t="shared" si="18"/>
        <v>46143</v>
      </c>
      <c r="M60" s="122">
        <v>47</v>
      </c>
      <c r="N60" s="130">
        <f t="shared" si="19"/>
        <v>26140.557719551791</v>
      </c>
      <c r="O60" s="166">
        <f t="shared" si="3"/>
        <v>71.89</v>
      </c>
      <c r="P60" s="166">
        <f t="shared" si="4"/>
        <v>374.11665108215328</v>
      </c>
      <c r="Q60" s="166">
        <f t="shared" si="13"/>
        <v>446</v>
      </c>
      <c r="R60" s="166">
        <f t="shared" si="5"/>
        <v>25766.441068469638</v>
      </c>
      <c r="W60" s="165">
        <f t="shared" si="20"/>
        <v>46143</v>
      </c>
      <c r="X60" s="122">
        <v>47</v>
      </c>
      <c r="Y60" s="130">
        <f t="shared" si="21"/>
        <v>45187.363712848768</v>
      </c>
      <c r="Z60" s="166">
        <f t="shared" si="6"/>
        <v>0</v>
      </c>
      <c r="AA60" s="166">
        <f t="shared" si="7"/>
        <v>706.05255801326223</v>
      </c>
      <c r="AB60" s="166">
        <f t="shared" si="14"/>
        <v>706.05</v>
      </c>
      <c r="AC60" s="166">
        <f t="shared" si="8"/>
        <v>44481.311154835508</v>
      </c>
      <c r="AH60" s="165">
        <f t="shared" si="22"/>
        <v>46143</v>
      </c>
      <c r="AI60" s="122">
        <v>47</v>
      </c>
      <c r="AJ60" s="130">
        <f t="shared" si="23"/>
        <v>127821.73113341517</v>
      </c>
      <c r="AK60" s="166">
        <f t="shared" si="9"/>
        <v>351.51</v>
      </c>
      <c r="AL60" s="166">
        <f t="shared" si="10"/>
        <v>1339.8036288318435</v>
      </c>
      <c r="AM60" s="166">
        <f t="shared" si="15"/>
        <v>1691.31</v>
      </c>
      <c r="AN60" s="166">
        <f t="shared" si="11"/>
        <v>126481.92750458333</v>
      </c>
    </row>
    <row r="61" spans="1:40" x14ac:dyDescent="0.25">
      <c r="A61" s="114">
        <f t="shared" si="16"/>
        <v>46174</v>
      </c>
      <c r="B61" s="115">
        <v>48</v>
      </c>
      <c r="C61" s="116">
        <f t="shared" si="17"/>
        <v>78536.544920795131</v>
      </c>
      <c r="D61" s="117">
        <f t="shared" si="1"/>
        <v>215.98</v>
      </c>
      <c r="E61" s="117">
        <f t="shared" si="0"/>
        <v>645.429201838224</v>
      </c>
      <c r="F61" s="117">
        <f t="shared" si="12"/>
        <v>861.4</v>
      </c>
      <c r="G61" s="117">
        <f t="shared" si="2"/>
        <v>77891.115718956906</v>
      </c>
      <c r="L61" s="165">
        <f t="shared" si="18"/>
        <v>46174</v>
      </c>
      <c r="M61" s="122">
        <v>48</v>
      </c>
      <c r="N61" s="130">
        <f t="shared" si="19"/>
        <v>25766.441068469638</v>
      </c>
      <c r="O61" s="166">
        <f t="shared" si="3"/>
        <v>70.86</v>
      </c>
      <c r="P61" s="166">
        <f t="shared" si="4"/>
        <v>375.14547187262917</v>
      </c>
      <c r="Q61" s="166">
        <f t="shared" si="13"/>
        <v>446</v>
      </c>
      <c r="R61" s="166">
        <f t="shared" si="5"/>
        <v>25391.295596597007</v>
      </c>
      <c r="W61" s="165">
        <f t="shared" si="20"/>
        <v>46174</v>
      </c>
      <c r="X61" s="122">
        <v>48</v>
      </c>
      <c r="Y61" s="130">
        <f t="shared" si="21"/>
        <v>44481.311154835508</v>
      </c>
      <c r="Z61" s="166">
        <f t="shared" si="6"/>
        <v>0</v>
      </c>
      <c r="AA61" s="166">
        <f t="shared" si="7"/>
        <v>706.05255801326223</v>
      </c>
      <c r="AB61" s="166">
        <f t="shared" si="14"/>
        <v>706.05</v>
      </c>
      <c r="AC61" s="166">
        <f t="shared" si="8"/>
        <v>43775.258596822248</v>
      </c>
      <c r="AH61" s="165">
        <f t="shared" si="22"/>
        <v>46174</v>
      </c>
      <c r="AI61" s="122">
        <v>48</v>
      </c>
      <c r="AJ61" s="130">
        <f t="shared" si="23"/>
        <v>126481.92750458333</v>
      </c>
      <c r="AK61" s="166">
        <f t="shared" si="9"/>
        <v>347.83</v>
      </c>
      <c r="AL61" s="166">
        <f t="shared" si="10"/>
        <v>1343.4880888111311</v>
      </c>
      <c r="AM61" s="166">
        <f t="shared" si="15"/>
        <v>1691.31</v>
      </c>
      <c r="AN61" s="166">
        <f t="shared" si="11"/>
        <v>125138.4394157722</v>
      </c>
    </row>
    <row r="62" spans="1:40" x14ac:dyDescent="0.25">
      <c r="A62" s="114">
        <f t="shared" si="16"/>
        <v>46204</v>
      </c>
      <c r="B62" s="115">
        <v>49</v>
      </c>
      <c r="C62" s="116">
        <f t="shared" si="17"/>
        <v>77891.115718956906</v>
      </c>
      <c r="D62" s="117">
        <f t="shared" si="1"/>
        <v>214.2</v>
      </c>
      <c r="E62" s="117">
        <f t="shared" si="0"/>
        <v>647.20413214327925</v>
      </c>
      <c r="F62" s="117">
        <f t="shared" si="12"/>
        <v>861.4</v>
      </c>
      <c r="G62" s="117">
        <f t="shared" si="2"/>
        <v>77243.911586813629</v>
      </c>
      <c r="L62" s="165">
        <f t="shared" si="18"/>
        <v>46204</v>
      </c>
      <c r="M62" s="122">
        <v>49</v>
      </c>
      <c r="N62" s="130">
        <f t="shared" si="19"/>
        <v>25391.295596597007</v>
      </c>
      <c r="O62" s="166">
        <f t="shared" si="3"/>
        <v>69.83</v>
      </c>
      <c r="P62" s="166">
        <f t="shared" si="4"/>
        <v>376.17712192027892</v>
      </c>
      <c r="Q62" s="166">
        <f t="shared" si="13"/>
        <v>446</v>
      </c>
      <c r="R62" s="166">
        <f t="shared" si="5"/>
        <v>25015.118474676729</v>
      </c>
      <c r="W62" s="165">
        <f t="shared" si="20"/>
        <v>46204</v>
      </c>
      <c r="X62" s="122">
        <v>49</v>
      </c>
      <c r="Y62" s="130">
        <f t="shared" si="21"/>
        <v>43775.258596822248</v>
      </c>
      <c r="Z62" s="166">
        <f t="shared" si="6"/>
        <v>0</v>
      </c>
      <c r="AA62" s="166">
        <f t="shared" si="7"/>
        <v>706.05255801326223</v>
      </c>
      <c r="AB62" s="166">
        <f t="shared" si="14"/>
        <v>706.05</v>
      </c>
      <c r="AC62" s="166">
        <f t="shared" si="8"/>
        <v>43069.206038808989</v>
      </c>
      <c r="AH62" s="165">
        <f t="shared" si="22"/>
        <v>46204</v>
      </c>
      <c r="AI62" s="122">
        <v>49</v>
      </c>
      <c r="AJ62" s="130">
        <f t="shared" si="23"/>
        <v>125138.4394157722</v>
      </c>
      <c r="AK62" s="166">
        <f t="shared" si="9"/>
        <v>344.13</v>
      </c>
      <c r="AL62" s="166">
        <f t="shared" si="10"/>
        <v>1347.1826810553619</v>
      </c>
      <c r="AM62" s="166">
        <f t="shared" si="15"/>
        <v>1691.31</v>
      </c>
      <c r="AN62" s="166">
        <f t="shared" si="11"/>
        <v>123791.25673471684</v>
      </c>
    </row>
    <row r="63" spans="1:40" x14ac:dyDescent="0.25">
      <c r="A63" s="114">
        <f t="shared" si="16"/>
        <v>46235</v>
      </c>
      <c r="B63" s="115">
        <v>50</v>
      </c>
      <c r="C63" s="116">
        <f t="shared" si="17"/>
        <v>77243.911586813629</v>
      </c>
      <c r="D63" s="117">
        <f t="shared" si="1"/>
        <v>212.42</v>
      </c>
      <c r="E63" s="117">
        <f t="shared" si="0"/>
        <v>648.98394350667331</v>
      </c>
      <c r="F63" s="117">
        <f t="shared" si="12"/>
        <v>861.4</v>
      </c>
      <c r="G63" s="117">
        <f t="shared" si="2"/>
        <v>76594.927643306961</v>
      </c>
      <c r="L63" s="165">
        <f t="shared" si="18"/>
        <v>46235</v>
      </c>
      <c r="M63" s="122">
        <v>50</v>
      </c>
      <c r="N63" s="130">
        <f t="shared" si="19"/>
        <v>25015.118474676729</v>
      </c>
      <c r="O63" s="166">
        <f t="shared" si="3"/>
        <v>68.790000000000006</v>
      </c>
      <c r="P63" s="166">
        <f t="shared" si="4"/>
        <v>377.21160900555975</v>
      </c>
      <c r="Q63" s="166">
        <f t="shared" si="13"/>
        <v>446</v>
      </c>
      <c r="R63" s="166">
        <f t="shared" si="5"/>
        <v>24637.906865671168</v>
      </c>
      <c r="W63" s="165">
        <f t="shared" si="20"/>
        <v>46235</v>
      </c>
      <c r="X63" s="122">
        <v>50</v>
      </c>
      <c r="Y63" s="130">
        <f t="shared" si="21"/>
        <v>43069.206038808989</v>
      </c>
      <c r="Z63" s="166">
        <f t="shared" si="6"/>
        <v>0</v>
      </c>
      <c r="AA63" s="166">
        <f t="shared" si="7"/>
        <v>706.05255801326223</v>
      </c>
      <c r="AB63" s="166">
        <f t="shared" si="14"/>
        <v>706.05</v>
      </c>
      <c r="AC63" s="166">
        <f t="shared" si="8"/>
        <v>42363.153480795729</v>
      </c>
      <c r="AH63" s="165">
        <f t="shared" si="22"/>
        <v>46235</v>
      </c>
      <c r="AI63" s="122">
        <v>50</v>
      </c>
      <c r="AJ63" s="130">
        <f t="shared" si="23"/>
        <v>123791.25673471684</v>
      </c>
      <c r="AK63" s="166">
        <f t="shared" si="9"/>
        <v>340.43</v>
      </c>
      <c r="AL63" s="166">
        <f t="shared" si="10"/>
        <v>1350.8874334282639</v>
      </c>
      <c r="AM63" s="166">
        <f t="shared" si="15"/>
        <v>1691.31</v>
      </c>
      <c r="AN63" s="166">
        <f t="shared" si="11"/>
        <v>122440.36930128858</v>
      </c>
    </row>
    <row r="64" spans="1:40" x14ac:dyDescent="0.25">
      <c r="A64" s="114">
        <f t="shared" si="16"/>
        <v>46266</v>
      </c>
      <c r="B64" s="115">
        <v>51</v>
      </c>
      <c r="C64" s="116">
        <f t="shared" si="17"/>
        <v>76594.927643306961</v>
      </c>
      <c r="D64" s="117">
        <f t="shared" si="1"/>
        <v>210.64</v>
      </c>
      <c r="E64" s="117">
        <f t="shared" si="0"/>
        <v>650.76864935131664</v>
      </c>
      <c r="F64" s="117">
        <f t="shared" si="12"/>
        <v>861.4</v>
      </c>
      <c r="G64" s="117">
        <f t="shared" si="2"/>
        <v>75944.158993955643</v>
      </c>
      <c r="L64" s="165">
        <f t="shared" si="18"/>
        <v>46266</v>
      </c>
      <c r="M64" s="122">
        <v>51</v>
      </c>
      <c r="N64" s="130">
        <f t="shared" si="19"/>
        <v>24637.906865671168</v>
      </c>
      <c r="O64" s="166">
        <f t="shared" si="3"/>
        <v>67.75</v>
      </c>
      <c r="P64" s="166">
        <f t="shared" si="4"/>
        <v>378.24894093032498</v>
      </c>
      <c r="Q64" s="166">
        <f t="shared" si="13"/>
        <v>446</v>
      </c>
      <c r="R64" s="166">
        <f t="shared" si="5"/>
        <v>24259.657924740844</v>
      </c>
      <c r="W64" s="165">
        <f t="shared" si="20"/>
        <v>46266</v>
      </c>
      <c r="X64" s="122">
        <v>51</v>
      </c>
      <c r="Y64" s="130">
        <f t="shared" si="21"/>
        <v>42363.153480795729</v>
      </c>
      <c r="Z64" s="166">
        <f t="shared" si="6"/>
        <v>0</v>
      </c>
      <c r="AA64" s="166">
        <f t="shared" si="7"/>
        <v>706.05255801326223</v>
      </c>
      <c r="AB64" s="166">
        <f t="shared" si="14"/>
        <v>706.05</v>
      </c>
      <c r="AC64" s="166">
        <f t="shared" si="8"/>
        <v>41657.100922782469</v>
      </c>
      <c r="AH64" s="165">
        <f t="shared" si="22"/>
        <v>46266</v>
      </c>
      <c r="AI64" s="122">
        <v>51</v>
      </c>
      <c r="AJ64" s="130">
        <f t="shared" si="23"/>
        <v>122440.36930128858</v>
      </c>
      <c r="AK64" s="166">
        <f t="shared" si="9"/>
        <v>336.71</v>
      </c>
      <c r="AL64" s="166">
        <f t="shared" si="10"/>
        <v>1354.6023738701917</v>
      </c>
      <c r="AM64" s="166">
        <f t="shared" si="15"/>
        <v>1691.31</v>
      </c>
      <c r="AN64" s="166">
        <f t="shared" si="11"/>
        <v>121085.76692741839</v>
      </c>
    </row>
    <row r="65" spans="1:40" x14ac:dyDescent="0.25">
      <c r="A65" s="114">
        <f t="shared" si="16"/>
        <v>46296</v>
      </c>
      <c r="B65" s="115">
        <v>52</v>
      </c>
      <c r="C65" s="116">
        <f t="shared" si="17"/>
        <v>75944.158993955643</v>
      </c>
      <c r="D65" s="117">
        <f t="shared" si="1"/>
        <v>208.85</v>
      </c>
      <c r="E65" s="117">
        <f t="shared" si="0"/>
        <v>652.55826313703267</v>
      </c>
      <c r="F65" s="117">
        <f t="shared" si="12"/>
        <v>861.4</v>
      </c>
      <c r="G65" s="117">
        <f t="shared" si="2"/>
        <v>75291.600730818609</v>
      </c>
      <c r="L65" s="165">
        <f t="shared" si="18"/>
        <v>46296</v>
      </c>
      <c r="M65" s="122">
        <v>52</v>
      </c>
      <c r="N65" s="130">
        <f t="shared" si="19"/>
        <v>24259.657924740844</v>
      </c>
      <c r="O65" s="166">
        <f t="shared" si="3"/>
        <v>66.709999999999994</v>
      </c>
      <c r="P65" s="166">
        <f t="shared" si="4"/>
        <v>379.28912551788329</v>
      </c>
      <c r="Q65" s="166">
        <f t="shared" si="13"/>
        <v>446</v>
      </c>
      <c r="R65" s="166">
        <f t="shared" si="5"/>
        <v>23880.368799222961</v>
      </c>
      <c r="W65" s="165">
        <f t="shared" si="20"/>
        <v>46296</v>
      </c>
      <c r="X65" s="122">
        <v>52</v>
      </c>
      <c r="Y65" s="130">
        <f t="shared" si="21"/>
        <v>41657.100922782469</v>
      </c>
      <c r="Z65" s="166">
        <f t="shared" si="6"/>
        <v>0</v>
      </c>
      <c r="AA65" s="166">
        <f t="shared" si="7"/>
        <v>706.05255801326223</v>
      </c>
      <c r="AB65" s="166">
        <f t="shared" si="14"/>
        <v>706.05</v>
      </c>
      <c r="AC65" s="166">
        <f t="shared" si="8"/>
        <v>40951.048364769209</v>
      </c>
      <c r="AH65" s="165">
        <f t="shared" si="22"/>
        <v>46296</v>
      </c>
      <c r="AI65" s="122">
        <v>52</v>
      </c>
      <c r="AJ65" s="130">
        <f t="shared" si="23"/>
        <v>121085.76692741839</v>
      </c>
      <c r="AK65" s="166">
        <f t="shared" si="9"/>
        <v>332.99</v>
      </c>
      <c r="AL65" s="166">
        <f t="shared" si="10"/>
        <v>1358.3275303983348</v>
      </c>
      <c r="AM65" s="166">
        <f t="shared" si="15"/>
        <v>1691.31</v>
      </c>
      <c r="AN65" s="166">
        <f t="shared" si="11"/>
        <v>119727.43939702005</v>
      </c>
    </row>
    <row r="66" spans="1:40" x14ac:dyDescent="0.25">
      <c r="A66" s="114">
        <f t="shared" si="16"/>
        <v>46327</v>
      </c>
      <c r="B66" s="115">
        <v>53</v>
      </c>
      <c r="C66" s="116">
        <f t="shared" si="17"/>
        <v>75291.600730818609</v>
      </c>
      <c r="D66" s="117">
        <f t="shared" si="1"/>
        <v>207.05</v>
      </c>
      <c r="E66" s="117">
        <f t="shared" si="0"/>
        <v>654.35279836065945</v>
      </c>
      <c r="F66" s="117">
        <f t="shared" si="12"/>
        <v>861.4</v>
      </c>
      <c r="G66" s="117">
        <f t="shared" si="2"/>
        <v>74637.247932457947</v>
      </c>
      <c r="L66" s="165">
        <f t="shared" si="18"/>
        <v>46327</v>
      </c>
      <c r="M66" s="122">
        <v>53</v>
      </c>
      <c r="N66" s="130">
        <f t="shared" si="19"/>
        <v>23880.368799222961</v>
      </c>
      <c r="O66" s="166">
        <f t="shared" si="3"/>
        <v>65.67</v>
      </c>
      <c r="P66" s="166">
        <f t="shared" si="4"/>
        <v>380.33217061305749</v>
      </c>
      <c r="Q66" s="166">
        <f t="shared" si="13"/>
        <v>446</v>
      </c>
      <c r="R66" s="166">
        <f t="shared" si="5"/>
        <v>23500.036628609902</v>
      </c>
      <c r="W66" s="165">
        <f t="shared" si="20"/>
        <v>46327</v>
      </c>
      <c r="X66" s="122">
        <v>53</v>
      </c>
      <c r="Y66" s="130">
        <f t="shared" si="21"/>
        <v>40951.048364769209</v>
      </c>
      <c r="Z66" s="166">
        <f t="shared" si="6"/>
        <v>0</v>
      </c>
      <c r="AA66" s="166">
        <f t="shared" si="7"/>
        <v>706.05255801326223</v>
      </c>
      <c r="AB66" s="166">
        <f t="shared" si="14"/>
        <v>706.05</v>
      </c>
      <c r="AC66" s="166">
        <f t="shared" si="8"/>
        <v>40244.995806755949</v>
      </c>
      <c r="AH66" s="165">
        <f t="shared" si="22"/>
        <v>46327</v>
      </c>
      <c r="AI66" s="122">
        <v>53</v>
      </c>
      <c r="AJ66" s="130">
        <f t="shared" si="23"/>
        <v>119727.43939702005</v>
      </c>
      <c r="AK66" s="166">
        <f t="shared" si="9"/>
        <v>329.25</v>
      </c>
      <c r="AL66" s="166">
        <f t="shared" si="10"/>
        <v>1362.0629311069301</v>
      </c>
      <c r="AM66" s="166">
        <f t="shared" si="15"/>
        <v>1691.31</v>
      </c>
      <c r="AN66" s="166">
        <f t="shared" si="11"/>
        <v>118365.37646591311</v>
      </c>
    </row>
    <row r="67" spans="1:40" x14ac:dyDescent="0.25">
      <c r="A67" s="114">
        <f t="shared" si="16"/>
        <v>46357</v>
      </c>
      <c r="B67" s="115">
        <v>54</v>
      </c>
      <c r="C67" s="116">
        <f t="shared" si="17"/>
        <v>74637.247932457947</v>
      </c>
      <c r="D67" s="117">
        <f t="shared" si="1"/>
        <v>205.25</v>
      </c>
      <c r="E67" s="117">
        <f t="shared" si="0"/>
        <v>656.15226855615128</v>
      </c>
      <c r="F67" s="117">
        <f t="shared" si="12"/>
        <v>861.4</v>
      </c>
      <c r="G67" s="117">
        <f t="shared" si="2"/>
        <v>73981.095663901797</v>
      </c>
      <c r="L67" s="165">
        <f t="shared" si="18"/>
        <v>46357</v>
      </c>
      <c r="M67" s="122">
        <v>54</v>
      </c>
      <c r="N67" s="130">
        <f t="shared" si="19"/>
        <v>23500.036628609902</v>
      </c>
      <c r="O67" s="166">
        <f t="shared" si="3"/>
        <v>64.63</v>
      </c>
      <c r="P67" s="166">
        <f t="shared" si="4"/>
        <v>381.37808408224345</v>
      </c>
      <c r="Q67" s="166">
        <f t="shared" si="13"/>
        <v>446</v>
      </c>
      <c r="R67" s="166">
        <f t="shared" si="5"/>
        <v>23118.658544527658</v>
      </c>
      <c r="W67" s="165">
        <f t="shared" si="20"/>
        <v>46357</v>
      </c>
      <c r="X67" s="122">
        <v>54</v>
      </c>
      <c r="Y67" s="130">
        <f t="shared" si="21"/>
        <v>40244.995806755949</v>
      </c>
      <c r="Z67" s="166">
        <f t="shared" si="6"/>
        <v>0</v>
      </c>
      <c r="AA67" s="166">
        <f t="shared" si="7"/>
        <v>706.05255801326223</v>
      </c>
      <c r="AB67" s="166">
        <f t="shared" si="14"/>
        <v>706.05</v>
      </c>
      <c r="AC67" s="166">
        <f t="shared" si="8"/>
        <v>39538.943248742689</v>
      </c>
      <c r="AH67" s="165">
        <f t="shared" si="22"/>
        <v>46357</v>
      </c>
      <c r="AI67" s="122">
        <v>54</v>
      </c>
      <c r="AJ67" s="130">
        <f t="shared" si="23"/>
        <v>118365.37646591311</v>
      </c>
      <c r="AK67" s="166">
        <f t="shared" si="9"/>
        <v>325.5</v>
      </c>
      <c r="AL67" s="166">
        <f t="shared" si="10"/>
        <v>1365.8086041674742</v>
      </c>
      <c r="AM67" s="166">
        <f t="shared" si="15"/>
        <v>1691.31</v>
      </c>
      <c r="AN67" s="166">
        <f t="shared" si="11"/>
        <v>116999.56786174564</v>
      </c>
    </row>
    <row r="68" spans="1:40" x14ac:dyDescent="0.25">
      <c r="A68" s="114">
        <f t="shared" si="16"/>
        <v>46388</v>
      </c>
      <c r="B68" s="115">
        <v>55</v>
      </c>
      <c r="C68" s="116">
        <f t="shared" si="17"/>
        <v>73981.095663901797</v>
      </c>
      <c r="D68" s="117">
        <f t="shared" si="1"/>
        <v>203.45</v>
      </c>
      <c r="E68" s="117">
        <f t="shared" si="0"/>
        <v>657.95668729468071</v>
      </c>
      <c r="F68" s="117">
        <f t="shared" si="12"/>
        <v>861.4</v>
      </c>
      <c r="G68" s="117">
        <f t="shared" si="2"/>
        <v>73323.138976607122</v>
      </c>
      <c r="L68" s="165">
        <f t="shared" si="18"/>
        <v>46388</v>
      </c>
      <c r="M68" s="122">
        <v>55</v>
      </c>
      <c r="N68" s="130">
        <f t="shared" si="19"/>
        <v>23118.658544527658</v>
      </c>
      <c r="O68" s="166">
        <f t="shared" si="3"/>
        <v>63.58</v>
      </c>
      <c r="P68" s="166">
        <f t="shared" si="4"/>
        <v>382.42687381346957</v>
      </c>
      <c r="Q68" s="166">
        <f t="shared" si="13"/>
        <v>446</v>
      </c>
      <c r="R68" s="166">
        <f t="shared" si="5"/>
        <v>22736.231670714187</v>
      </c>
      <c r="W68" s="165">
        <f t="shared" si="20"/>
        <v>46388</v>
      </c>
      <c r="X68" s="122">
        <v>55</v>
      </c>
      <c r="Y68" s="130">
        <f t="shared" si="21"/>
        <v>39538.943248742689</v>
      </c>
      <c r="Z68" s="166">
        <f t="shared" si="6"/>
        <v>0</v>
      </c>
      <c r="AA68" s="166">
        <f t="shared" si="7"/>
        <v>706.05255801326223</v>
      </c>
      <c r="AB68" s="166">
        <f t="shared" si="14"/>
        <v>706.05</v>
      </c>
      <c r="AC68" s="166">
        <f t="shared" si="8"/>
        <v>38832.890690729429</v>
      </c>
      <c r="AH68" s="165">
        <f t="shared" si="22"/>
        <v>46388</v>
      </c>
      <c r="AI68" s="122">
        <v>55</v>
      </c>
      <c r="AJ68" s="130">
        <f t="shared" si="23"/>
        <v>116999.56786174564</v>
      </c>
      <c r="AK68" s="166">
        <f t="shared" si="9"/>
        <v>321.75</v>
      </c>
      <c r="AL68" s="166">
        <f t="shared" si="10"/>
        <v>1369.5645778289347</v>
      </c>
      <c r="AM68" s="166">
        <f t="shared" si="15"/>
        <v>1691.31</v>
      </c>
      <c r="AN68" s="166">
        <f t="shared" si="11"/>
        <v>115630.00328391671</v>
      </c>
    </row>
    <row r="69" spans="1:40" x14ac:dyDescent="0.25">
      <c r="A69" s="114">
        <f t="shared" si="16"/>
        <v>46419</v>
      </c>
      <c r="B69" s="115">
        <v>56</v>
      </c>
      <c r="C69" s="116">
        <f t="shared" si="17"/>
        <v>73323.138976607122</v>
      </c>
      <c r="D69" s="117">
        <f t="shared" si="1"/>
        <v>201.64</v>
      </c>
      <c r="E69" s="117">
        <f t="shared" si="0"/>
        <v>659.76606818474113</v>
      </c>
      <c r="F69" s="117">
        <f t="shared" si="12"/>
        <v>861.4</v>
      </c>
      <c r="G69" s="117">
        <f t="shared" si="2"/>
        <v>72663.372908422374</v>
      </c>
      <c r="L69" s="165">
        <f t="shared" si="18"/>
        <v>46419</v>
      </c>
      <c r="M69" s="122">
        <v>56</v>
      </c>
      <c r="N69" s="130">
        <f t="shared" si="19"/>
        <v>22736.231670714187</v>
      </c>
      <c r="O69" s="166">
        <f t="shared" si="3"/>
        <v>62.52</v>
      </c>
      <c r="P69" s="166">
        <f t="shared" si="4"/>
        <v>383.47854771645666</v>
      </c>
      <c r="Q69" s="166">
        <f t="shared" si="13"/>
        <v>446</v>
      </c>
      <c r="R69" s="166">
        <f t="shared" si="5"/>
        <v>22352.753122997732</v>
      </c>
      <c r="W69" s="165">
        <f t="shared" si="20"/>
        <v>46419</v>
      </c>
      <c r="X69" s="122">
        <v>56</v>
      </c>
      <c r="Y69" s="130">
        <f t="shared" si="21"/>
        <v>38832.890690729429</v>
      </c>
      <c r="Z69" s="166">
        <f t="shared" si="6"/>
        <v>0</v>
      </c>
      <c r="AA69" s="166">
        <f t="shared" si="7"/>
        <v>706.05255801326223</v>
      </c>
      <c r="AB69" s="166">
        <f t="shared" si="14"/>
        <v>706.05</v>
      </c>
      <c r="AC69" s="166">
        <f t="shared" si="8"/>
        <v>38126.83813271617</v>
      </c>
      <c r="AH69" s="165">
        <f t="shared" si="22"/>
        <v>46419</v>
      </c>
      <c r="AI69" s="122">
        <v>56</v>
      </c>
      <c r="AJ69" s="130">
        <f t="shared" si="23"/>
        <v>115630.00328391671</v>
      </c>
      <c r="AK69" s="166">
        <f t="shared" si="9"/>
        <v>317.98</v>
      </c>
      <c r="AL69" s="166">
        <f t="shared" si="10"/>
        <v>1373.3308804179644</v>
      </c>
      <c r="AM69" s="166">
        <f t="shared" si="15"/>
        <v>1691.31</v>
      </c>
      <c r="AN69" s="166">
        <f t="shared" si="11"/>
        <v>114256.67240349874</v>
      </c>
    </row>
    <row r="70" spans="1:40" x14ac:dyDescent="0.25">
      <c r="A70" s="114">
        <f t="shared" si="16"/>
        <v>46447</v>
      </c>
      <c r="B70" s="115">
        <v>57</v>
      </c>
      <c r="C70" s="116">
        <f t="shared" si="17"/>
        <v>72663.372908422374</v>
      </c>
      <c r="D70" s="117">
        <f t="shared" si="1"/>
        <v>199.82</v>
      </c>
      <c r="E70" s="117">
        <f t="shared" si="0"/>
        <v>661.58042487224918</v>
      </c>
      <c r="F70" s="117">
        <f t="shared" si="12"/>
        <v>861.4</v>
      </c>
      <c r="G70" s="117">
        <f t="shared" si="2"/>
        <v>72001.792483550118</v>
      </c>
      <c r="L70" s="165">
        <f t="shared" si="18"/>
        <v>46447</v>
      </c>
      <c r="M70" s="122">
        <v>57</v>
      </c>
      <c r="N70" s="130">
        <f t="shared" si="19"/>
        <v>22352.753122997732</v>
      </c>
      <c r="O70" s="166">
        <f t="shared" si="3"/>
        <v>61.47</v>
      </c>
      <c r="P70" s="166">
        <f t="shared" si="4"/>
        <v>384.53311372267694</v>
      </c>
      <c r="Q70" s="166">
        <f t="shared" si="13"/>
        <v>446</v>
      </c>
      <c r="R70" s="166">
        <f t="shared" si="5"/>
        <v>21968.220009275054</v>
      </c>
      <c r="W70" s="165">
        <f t="shared" si="20"/>
        <v>46447</v>
      </c>
      <c r="X70" s="122">
        <v>57</v>
      </c>
      <c r="Y70" s="130">
        <f t="shared" si="21"/>
        <v>38126.83813271617</v>
      </c>
      <c r="Z70" s="166">
        <f t="shared" si="6"/>
        <v>0</v>
      </c>
      <c r="AA70" s="166">
        <f t="shared" si="7"/>
        <v>706.05255801326223</v>
      </c>
      <c r="AB70" s="166">
        <f t="shared" si="14"/>
        <v>706.05</v>
      </c>
      <c r="AC70" s="166">
        <f t="shared" si="8"/>
        <v>37420.78557470291</v>
      </c>
      <c r="AH70" s="165">
        <f t="shared" si="22"/>
        <v>46447</v>
      </c>
      <c r="AI70" s="122">
        <v>57</v>
      </c>
      <c r="AJ70" s="130">
        <f t="shared" si="23"/>
        <v>114256.67240349874</v>
      </c>
      <c r="AK70" s="166">
        <f t="shared" si="9"/>
        <v>314.20999999999998</v>
      </c>
      <c r="AL70" s="166">
        <f t="shared" si="10"/>
        <v>1377.1075403391137</v>
      </c>
      <c r="AM70" s="166">
        <f t="shared" si="15"/>
        <v>1691.31</v>
      </c>
      <c r="AN70" s="166">
        <f t="shared" si="11"/>
        <v>112879.56486315963</v>
      </c>
    </row>
    <row r="71" spans="1:40" x14ac:dyDescent="0.25">
      <c r="A71" s="114">
        <f t="shared" si="16"/>
        <v>46478</v>
      </c>
      <c r="B71" s="115">
        <v>58</v>
      </c>
      <c r="C71" s="116">
        <f t="shared" si="17"/>
        <v>72001.792483550118</v>
      </c>
      <c r="D71" s="117">
        <f t="shared" si="1"/>
        <v>198</v>
      </c>
      <c r="E71" s="117">
        <f t="shared" si="0"/>
        <v>663.39977104064781</v>
      </c>
      <c r="F71" s="117">
        <f t="shared" si="12"/>
        <v>861.4</v>
      </c>
      <c r="G71" s="117">
        <f t="shared" si="2"/>
        <v>71338.392712509463</v>
      </c>
      <c r="L71" s="165">
        <f t="shared" si="18"/>
        <v>46478</v>
      </c>
      <c r="M71" s="122">
        <v>58</v>
      </c>
      <c r="N71" s="130">
        <f t="shared" si="19"/>
        <v>21968.220009275054</v>
      </c>
      <c r="O71" s="166">
        <f t="shared" si="3"/>
        <v>60.41</v>
      </c>
      <c r="P71" s="166">
        <f t="shared" si="4"/>
        <v>385.59057978541426</v>
      </c>
      <c r="Q71" s="166">
        <f t="shared" si="13"/>
        <v>446</v>
      </c>
      <c r="R71" s="166">
        <f t="shared" si="5"/>
        <v>21582.62942948964</v>
      </c>
      <c r="W71" s="165">
        <f t="shared" si="20"/>
        <v>46478</v>
      </c>
      <c r="X71" s="122">
        <v>58</v>
      </c>
      <c r="Y71" s="130">
        <f t="shared" si="21"/>
        <v>37420.78557470291</v>
      </c>
      <c r="Z71" s="166">
        <f t="shared" si="6"/>
        <v>0</v>
      </c>
      <c r="AA71" s="166">
        <f t="shared" si="7"/>
        <v>706.05255801326223</v>
      </c>
      <c r="AB71" s="166">
        <f t="shared" si="14"/>
        <v>706.05</v>
      </c>
      <c r="AC71" s="166">
        <f t="shared" si="8"/>
        <v>36714.73301668965</v>
      </c>
      <c r="AH71" s="165">
        <f t="shared" si="22"/>
        <v>46478</v>
      </c>
      <c r="AI71" s="122">
        <v>58</v>
      </c>
      <c r="AJ71" s="130">
        <f t="shared" si="23"/>
        <v>112879.56486315963</v>
      </c>
      <c r="AK71" s="166">
        <f t="shared" si="9"/>
        <v>310.42</v>
      </c>
      <c r="AL71" s="166">
        <f t="shared" si="10"/>
        <v>1380.8945860750464</v>
      </c>
      <c r="AM71" s="166">
        <f t="shared" si="15"/>
        <v>1691.31</v>
      </c>
      <c r="AN71" s="166">
        <f t="shared" si="11"/>
        <v>111498.67027708457</v>
      </c>
    </row>
    <row r="72" spans="1:40" x14ac:dyDescent="0.25">
      <c r="A72" s="114">
        <f t="shared" si="16"/>
        <v>46508</v>
      </c>
      <c r="B72" s="115">
        <v>59</v>
      </c>
      <c r="C72" s="116">
        <f t="shared" si="17"/>
        <v>71338.392712509463</v>
      </c>
      <c r="D72" s="117">
        <f t="shared" si="1"/>
        <v>196.18</v>
      </c>
      <c r="E72" s="117">
        <f t="shared" si="0"/>
        <v>665.22412041100961</v>
      </c>
      <c r="F72" s="117">
        <f t="shared" si="12"/>
        <v>861.4</v>
      </c>
      <c r="G72" s="117">
        <f t="shared" si="2"/>
        <v>70673.16859209846</v>
      </c>
      <c r="L72" s="165">
        <f t="shared" si="18"/>
        <v>46508</v>
      </c>
      <c r="M72" s="122">
        <v>59</v>
      </c>
      <c r="N72" s="130">
        <f t="shared" si="19"/>
        <v>21582.62942948964</v>
      </c>
      <c r="O72" s="166">
        <f t="shared" si="3"/>
        <v>59.35</v>
      </c>
      <c r="P72" s="166">
        <f t="shared" si="4"/>
        <v>386.65095387982421</v>
      </c>
      <c r="Q72" s="166">
        <f t="shared" si="13"/>
        <v>446</v>
      </c>
      <c r="R72" s="166">
        <f t="shared" si="5"/>
        <v>21195.978475609816</v>
      </c>
      <c r="W72" s="165">
        <f t="shared" si="20"/>
        <v>46508</v>
      </c>
      <c r="X72" s="122">
        <v>59</v>
      </c>
      <c r="Y72" s="130">
        <f t="shared" si="21"/>
        <v>36714.73301668965</v>
      </c>
      <c r="Z72" s="166">
        <f t="shared" si="6"/>
        <v>0</v>
      </c>
      <c r="AA72" s="166">
        <f t="shared" si="7"/>
        <v>706.05255801326223</v>
      </c>
      <c r="AB72" s="166">
        <f t="shared" si="14"/>
        <v>706.05</v>
      </c>
      <c r="AC72" s="166">
        <f t="shared" si="8"/>
        <v>36008.68045867639</v>
      </c>
      <c r="AH72" s="165">
        <f t="shared" si="22"/>
        <v>46508</v>
      </c>
      <c r="AI72" s="122">
        <v>59</v>
      </c>
      <c r="AJ72" s="130">
        <f t="shared" si="23"/>
        <v>111498.67027708457</v>
      </c>
      <c r="AK72" s="166">
        <f t="shared" si="9"/>
        <v>306.62</v>
      </c>
      <c r="AL72" s="166">
        <f t="shared" si="10"/>
        <v>1384.6920461867526</v>
      </c>
      <c r="AM72" s="166">
        <f t="shared" si="15"/>
        <v>1691.31</v>
      </c>
      <c r="AN72" s="166">
        <f t="shared" si="11"/>
        <v>110113.97823089782</v>
      </c>
    </row>
    <row r="73" spans="1:40" x14ac:dyDescent="0.25">
      <c r="A73" s="114">
        <f t="shared" si="16"/>
        <v>46539</v>
      </c>
      <c r="B73" s="115">
        <v>60</v>
      </c>
      <c r="C73" s="116">
        <f>G72</f>
        <v>70673.16859209846</v>
      </c>
      <c r="D73" s="117">
        <f>ROUND(C73*$E$10/12,2)</f>
        <v>194.35</v>
      </c>
      <c r="E73" s="117">
        <f t="shared" si="0"/>
        <v>667.05348674213985</v>
      </c>
      <c r="F73" s="117">
        <f t="shared" si="12"/>
        <v>861.4</v>
      </c>
      <c r="G73" s="117">
        <f>C73-E73</f>
        <v>70006.115105356323</v>
      </c>
      <c r="L73" s="165">
        <f t="shared" si="18"/>
        <v>46539</v>
      </c>
      <c r="M73" s="122">
        <v>60</v>
      </c>
      <c r="N73" s="130">
        <f>R72</f>
        <v>21195.978475609816</v>
      </c>
      <c r="O73" s="166">
        <f t="shared" si="3"/>
        <v>58.29</v>
      </c>
      <c r="P73" s="166">
        <f t="shared" si="4"/>
        <v>387.71424400299367</v>
      </c>
      <c r="Q73" s="166">
        <f t="shared" si="13"/>
        <v>446</v>
      </c>
      <c r="R73" s="166">
        <f>N73-P73</f>
        <v>20808.264231606823</v>
      </c>
      <c r="W73" s="165">
        <f t="shared" si="20"/>
        <v>46539</v>
      </c>
      <c r="X73" s="122">
        <v>60</v>
      </c>
      <c r="Y73" s="130">
        <f>AC72</f>
        <v>36008.68045867639</v>
      </c>
      <c r="Z73" s="166">
        <f t="shared" si="6"/>
        <v>0</v>
      </c>
      <c r="AA73" s="166">
        <f t="shared" si="7"/>
        <v>706.05255801326223</v>
      </c>
      <c r="AB73" s="166">
        <f t="shared" si="14"/>
        <v>706.05</v>
      </c>
      <c r="AC73" s="166">
        <f>Y73-AA73</f>
        <v>35302.62790066313</v>
      </c>
      <c r="AH73" s="165">
        <f t="shared" si="22"/>
        <v>46539</v>
      </c>
      <c r="AI73" s="122">
        <v>60</v>
      </c>
      <c r="AJ73" s="130">
        <f>AN72</f>
        <v>110113.97823089782</v>
      </c>
      <c r="AK73" s="166">
        <f t="shared" si="9"/>
        <v>302.81</v>
      </c>
      <c r="AL73" s="166">
        <f t="shared" si="10"/>
        <v>1388.4999493137664</v>
      </c>
      <c r="AM73" s="166">
        <f t="shared" si="15"/>
        <v>1691.31</v>
      </c>
      <c r="AN73" s="166">
        <f>AJ73-AL73</f>
        <v>108725.47828158404</v>
      </c>
    </row>
    <row r="74" spans="1:40" x14ac:dyDescent="0.25">
      <c r="A74" s="114">
        <f t="shared" si="16"/>
        <v>46569</v>
      </c>
      <c r="B74" s="115">
        <v>61</v>
      </c>
      <c r="C74" s="116">
        <f t="shared" ref="C74:C123" si="24">G73</f>
        <v>70006.115105356323</v>
      </c>
      <c r="D74" s="117">
        <f t="shared" ref="D74:D123" si="25">ROUND(C74*$E$10/12,2)</f>
        <v>192.52</v>
      </c>
      <c r="E74" s="117">
        <f t="shared" si="0"/>
        <v>668.88788383068083</v>
      </c>
      <c r="F74" s="117">
        <f t="shared" si="12"/>
        <v>861.4</v>
      </c>
      <c r="G74" s="117">
        <f t="shared" ref="G74:G123" si="26">C74-E74</f>
        <v>69337.227221525638</v>
      </c>
      <c r="L74" s="165">
        <f t="shared" si="18"/>
        <v>46569</v>
      </c>
      <c r="M74" s="122">
        <v>61</v>
      </c>
      <c r="N74" s="130">
        <f t="shared" ref="N74:N123" si="27">R73</f>
        <v>20808.264231606823</v>
      </c>
      <c r="O74" s="166">
        <f t="shared" si="3"/>
        <v>57.22</v>
      </c>
      <c r="P74" s="166">
        <f t="shared" si="4"/>
        <v>388.78045817400192</v>
      </c>
      <c r="Q74" s="166">
        <f t="shared" si="13"/>
        <v>446</v>
      </c>
      <c r="R74" s="166">
        <f t="shared" ref="R74:R123" si="28">N74-P74</f>
        <v>20419.483773432821</v>
      </c>
      <c r="W74" s="165">
        <f t="shared" si="20"/>
        <v>46569</v>
      </c>
      <c r="X74" s="122">
        <v>61</v>
      </c>
      <c r="Y74" s="130">
        <f t="shared" ref="Y74:Y123" si="29">AC73</f>
        <v>35302.62790066313</v>
      </c>
      <c r="Z74" s="166">
        <f t="shared" si="6"/>
        <v>0</v>
      </c>
      <c r="AA74" s="166">
        <f t="shared" si="7"/>
        <v>706.05255801326223</v>
      </c>
      <c r="AB74" s="166">
        <f t="shared" si="14"/>
        <v>706.05</v>
      </c>
      <c r="AC74" s="166">
        <f t="shared" ref="AC74:AC123" si="30">Y74-AA74</f>
        <v>34596.57534264987</v>
      </c>
      <c r="AH74" s="165">
        <f t="shared" si="22"/>
        <v>46569</v>
      </c>
      <c r="AI74" s="122">
        <v>61</v>
      </c>
      <c r="AJ74" s="130">
        <f t="shared" ref="AJ74:AJ123" si="31">AN73</f>
        <v>108725.47828158404</v>
      </c>
      <c r="AK74" s="166">
        <f t="shared" si="9"/>
        <v>299</v>
      </c>
      <c r="AL74" s="166">
        <f t="shared" si="10"/>
        <v>1392.3183241743791</v>
      </c>
      <c r="AM74" s="166">
        <f t="shared" si="15"/>
        <v>1691.31</v>
      </c>
      <c r="AN74" s="166">
        <f t="shared" ref="AN74:AN123" si="32">AJ74-AL74</f>
        <v>107333.15995740966</v>
      </c>
    </row>
    <row r="75" spans="1:40" x14ac:dyDescent="0.25">
      <c r="A75" s="114">
        <f t="shared" si="16"/>
        <v>46600</v>
      </c>
      <c r="B75" s="115">
        <v>62</v>
      </c>
      <c r="C75" s="116">
        <f t="shared" si="24"/>
        <v>69337.227221525638</v>
      </c>
      <c r="D75" s="117">
        <f t="shared" si="25"/>
        <v>190.68</v>
      </c>
      <c r="E75" s="117">
        <f t="shared" si="0"/>
        <v>670.7273255112151</v>
      </c>
      <c r="F75" s="117">
        <f t="shared" si="12"/>
        <v>861.4</v>
      </c>
      <c r="G75" s="117">
        <f t="shared" si="26"/>
        <v>68666.499896014429</v>
      </c>
      <c r="L75" s="165">
        <f t="shared" si="18"/>
        <v>46600</v>
      </c>
      <c r="M75" s="122">
        <v>62</v>
      </c>
      <c r="N75" s="130">
        <f t="shared" si="27"/>
        <v>20419.483773432821</v>
      </c>
      <c r="O75" s="166">
        <f t="shared" si="3"/>
        <v>56.15</v>
      </c>
      <c r="P75" s="166">
        <f t="shared" si="4"/>
        <v>389.84960443398035</v>
      </c>
      <c r="Q75" s="166">
        <f t="shared" si="13"/>
        <v>446</v>
      </c>
      <c r="R75" s="166">
        <f t="shared" si="28"/>
        <v>20029.63416899884</v>
      </c>
      <c r="W75" s="165">
        <f t="shared" si="20"/>
        <v>46600</v>
      </c>
      <c r="X75" s="122">
        <v>62</v>
      </c>
      <c r="Y75" s="130">
        <f t="shared" si="29"/>
        <v>34596.57534264987</v>
      </c>
      <c r="Z75" s="166">
        <f t="shared" si="6"/>
        <v>0</v>
      </c>
      <c r="AA75" s="166">
        <f t="shared" si="7"/>
        <v>706.05255801326223</v>
      </c>
      <c r="AB75" s="166">
        <f t="shared" si="14"/>
        <v>706.05</v>
      </c>
      <c r="AC75" s="166">
        <f t="shared" si="30"/>
        <v>33890.522784636611</v>
      </c>
      <c r="AH75" s="165">
        <f t="shared" si="22"/>
        <v>46600</v>
      </c>
      <c r="AI75" s="122">
        <v>62</v>
      </c>
      <c r="AJ75" s="130">
        <f t="shared" si="31"/>
        <v>107333.15995740966</v>
      </c>
      <c r="AK75" s="166">
        <f t="shared" si="9"/>
        <v>295.17</v>
      </c>
      <c r="AL75" s="166">
        <f t="shared" si="10"/>
        <v>1396.1471995658585</v>
      </c>
      <c r="AM75" s="166">
        <f t="shared" si="15"/>
        <v>1691.31</v>
      </c>
      <c r="AN75" s="166">
        <f t="shared" si="32"/>
        <v>105937.0127578438</v>
      </c>
    </row>
    <row r="76" spans="1:40" x14ac:dyDescent="0.25">
      <c r="A76" s="114">
        <f t="shared" si="16"/>
        <v>46631</v>
      </c>
      <c r="B76" s="115">
        <v>63</v>
      </c>
      <c r="C76" s="116">
        <f t="shared" si="24"/>
        <v>68666.499896014429</v>
      </c>
      <c r="D76" s="117">
        <f t="shared" si="25"/>
        <v>188.83</v>
      </c>
      <c r="E76" s="117">
        <f t="shared" si="0"/>
        <v>672.57182565637095</v>
      </c>
      <c r="F76" s="117">
        <f t="shared" si="12"/>
        <v>861.4</v>
      </c>
      <c r="G76" s="117">
        <f t="shared" si="26"/>
        <v>67993.928070358059</v>
      </c>
      <c r="L76" s="165">
        <f t="shared" si="18"/>
        <v>46631</v>
      </c>
      <c r="M76" s="122">
        <v>63</v>
      </c>
      <c r="N76" s="130">
        <f t="shared" si="27"/>
        <v>20029.63416899884</v>
      </c>
      <c r="O76" s="166">
        <f t="shared" si="3"/>
        <v>55.08</v>
      </c>
      <c r="P76" s="166">
        <f t="shared" si="4"/>
        <v>390.92169084617382</v>
      </c>
      <c r="Q76" s="166">
        <f t="shared" si="13"/>
        <v>446</v>
      </c>
      <c r="R76" s="166">
        <f t="shared" si="28"/>
        <v>19638.712478152665</v>
      </c>
      <c r="W76" s="165">
        <f t="shared" si="20"/>
        <v>46631</v>
      </c>
      <c r="X76" s="122">
        <v>63</v>
      </c>
      <c r="Y76" s="130">
        <f t="shared" si="29"/>
        <v>33890.522784636611</v>
      </c>
      <c r="Z76" s="166">
        <f t="shared" si="6"/>
        <v>0</v>
      </c>
      <c r="AA76" s="166">
        <f t="shared" si="7"/>
        <v>706.05255801326223</v>
      </c>
      <c r="AB76" s="166">
        <f t="shared" si="14"/>
        <v>706.05</v>
      </c>
      <c r="AC76" s="166">
        <f t="shared" si="30"/>
        <v>33184.470226623351</v>
      </c>
      <c r="AH76" s="165">
        <f t="shared" si="22"/>
        <v>46631</v>
      </c>
      <c r="AI76" s="122">
        <v>63</v>
      </c>
      <c r="AJ76" s="130">
        <f t="shared" si="31"/>
        <v>105937.0127578438</v>
      </c>
      <c r="AK76" s="166">
        <f t="shared" si="9"/>
        <v>291.33</v>
      </c>
      <c r="AL76" s="166">
        <f t="shared" si="10"/>
        <v>1399.9866043646648</v>
      </c>
      <c r="AM76" s="166">
        <f t="shared" si="15"/>
        <v>1691.31</v>
      </c>
      <c r="AN76" s="166">
        <f t="shared" si="32"/>
        <v>104537.02615347914</v>
      </c>
    </row>
    <row r="77" spans="1:40" x14ac:dyDescent="0.25">
      <c r="A77" s="114">
        <f t="shared" si="16"/>
        <v>46661</v>
      </c>
      <c r="B77" s="115">
        <v>64</v>
      </c>
      <c r="C77" s="116">
        <f t="shared" si="24"/>
        <v>67993.928070358059</v>
      </c>
      <c r="D77" s="117">
        <f t="shared" si="25"/>
        <v>186.98</v>
      </c>
      <c r="E77" s="117">
        <f t="shared" si="0"/>
        <v>674.42139817692612</v>
      </c>
      <c r="F77" s="117">
        <f t="shared" si="12"/>
        <v>861.4</v>
      </c>
      <c r="G77" s="117">
        <f t="shared" si="26"/>
        <v>67319.506672181131</v>
      </c>
      <c r="L77" s="165">
        <f t="shared" si="18"/>
        <v>46661</v>
      </c>
      <c r="M77" s="122">
        <v>64</v>
      </c>
      <c r="N77" s="130">
        <f t="shared" si="27"/>
        <v>19638.712478152665</v>
      </c>
      <c r="O77" s="166">
        <f t="shared" si="3"/>
        <v>54.01</v>
      </c>
      <c r="P77" s="166">
        <f t="shared" si="4"/>
        <v>391.99672549600081</v>
      </c>
      <c r="Q77" s="166">
        <f t="shared" si="13"/>
        <v>446</v>
      </c>
      <c r="R77" s="166">
        <f t="shared" si="28"/>
        <v>19246.715752656666</v>
      </c>
      <c r="W77" s="165">
        <f t="shared" si="20"/>
        <v>46661</v>
      </c>
      <c r="X77" s="122">
        <v>64</v>
      </c>
      <c r="Y77" s="130">
        <f t="shared" si="29"/>
        <v>33184.470226623351</v>
      </c>
      <c r="Z77" s="166">
        <f t="shared" si="6"/>
        <v>0</v>
      </c>
      <c r="AA77" s="166">
        <f t="shared" si="7"/>
        <v>706.05255801326223</v>
      </c>
      <c r="AB77" s="166">
        <f t="shared" si="14"/>
        <v>706.05</v>
      </c>
      <c r="AC77" s="166">
        <f t="shared" si="30"/>
        <v>32478.417668610087</v>
      </c>
      <c r="AH77" s="165">
        <f t="shared" si="22"/>
        <v>46661</v>
      </c>
      <c r="AI77" s="122">
        <v>64</v>
      </c>
      <c r="AJ77" s="130">
        <f t="shared" si="31"/>
        <v>104537.02615347914</v>
      </c>
      <c r="AK77" s="166">
        <f t="shared" si="9"/>
        <v>287.48</v>
      </c>
      <c r="AL77" s="166">
        <f t="shared" si="10"/>
        <v>1403.8365675266675</v>
      </c>
      <c r="AM77" s="166">
        <f t="shared" si="15"/>
        <v>1691.31</v>
      </c>
      <c r="AN77" s="166">
        <f t="shared" si="32"/>
        <v>103133.18958595247</v>
      </c>
    </row>
    <row r="78" spans="1:40" x14ac:dyDescent="0.25">
      <c r="A78" s="114">
        <f t="shared" si="16"/>
        <v>46692</v>
      </c>
      <c r="B78" s="115">
        <v>65</v>
      </c>
      <c r="C78" s="116">
        <f t="shared" si="24"/>
        <v>67319.506672181131</v>
      </c>
      <c r="D78" s="117">
        <f t="shared" si="25"/>
        <v>185.13</v>
      </c>
      <c r="E78" s="117">
        <f t="shared" ref="E78:E123" si="33">PPMT($E$10/12,B78,$E$7,-$E$8,$E$9,0)</f>
        <v>676.27605702191261</v>
      </c>
      <c r="F78" s="117">
        <f t="shared" si="12"/>
        <v>861.4</v>
      </c>
      <c r="G78" s="117">
        <f t="shared" si="26"/>
        <v>66643.23061515922</v>
      </c>
      <c r="L78" s="165">
        <f t="shared" si="18"/>
        <v>46692</v>
      </c>
      <c r="M78" s="122">
        <v>65</v>
      </c>
      <c r="N78" s="130">
        <f t="shared" si="27"/>
        <v>19246.715752656666</v>
      </c>
      <c r="O78" s="166">
        <f t="shared" si="3"/>
        <v>52.93</v>
      </c>
      <c r="P78" s="166">
        <f t="shared" si="4"/>
        <v>393.07471649111488</v>
      </c>
      <c r="Q78" s="166">
        <f t="shared" si="13"/>
        <v>446</v>
      </c>
      <c r="R78" s="166">
        <f t="shared" si="28"/>
        <v>18853.641036165551</v>
      </c>
      <c r="W78" s="165">
        <f t="shared" si="20"/>
        <v>46692</v>
      </c>
      <c r="X78" s="122">
        <v>65</v>
      </c>
      <c r="Y78" s="130">
        <f t="shared" si="29"/>
        <v>32478.417668610087</v>
      </c>
      <c r="Z78" s="166">
        <f t="shared" si="6"/>
        <v>0</v>
      </c>
      <c r="AA78" s="166">
        <f t="shared" si="7"/>
        <v>706.05255801326223</v>
      </c>
      <c r="AB78" s="166">
        <f t="shared" si="14"/>
        <v>706.05</v>
      </c>
      <c r="AC78" s="166">
        <f t="shared" si="30"/>
        <v>31772.365110596824</v>
      </c>
      <c r="AH78" s="165">
        <f t="shared" si="22"/>
        <v>46692</v>
      </c>
      <c r="AI78" s="122">
        <v>65</v>
      </c>
      <c r="AJ78" s="130">
        <f t="shared" si="31"/>
        <v>103133.18958595247</v>
      </c>
      <c r="AK78" s="166">
        <f t="shared" si="9"/>
        <v>283.62</v>
      </c>
      <c r="AL78" s="166">
        <f t="shared" si="10"/>
        <v>1407.6971180873661</v>
      </c>
      <c r="AM78" s="166">
        <f t="shared" si="15"/>
        <v>1691.31</v>
      </c>
      <c r="AN78" s="166">
        <f t="shared" si="32"/>
        <v>101725.4924678651</v>
      </c>
    </row>
    <row r="79" spans="1:40" x14ac:dyDescent="0.25">
      <c r="A79" s="114">
        <f t="shared" si="16"/>
        <v>46722</v>
      </c>
      <c r="B79" s="115">
        <v>66</v>
      </c>
      <c r="C79" s="116">
        <f t="shared" si="24"/>
        <v>66643.23061515922</v>
      </c>
      <c r="D79" s="117">
        <f t="shared" si="25"/>
        <v>183.27</v>
      </c>
      <c r="E79" s="117">
        <f t="shared" si="33"/>
        <v>678.13581617872285</v>
      </c>
      <c r="F79" s="117">
        <f t="shared" si="12"/>
        <v>861.4</v>
      </c>
      <c r="G79" s="117">
        <f t="shared" si="26"/>
        <v>65965.094798980499</v>
      </c>
      <c r="L79" s="165">
        <f t="shared" si="18"/>
        <v>46722</v>
      </c>
      <c r="M79" s="122">
        <v>66</v>
      </c>
      <c r="N79" s="130">
        <f t="shared" si="27"/>
        <v>18853.641036165551</v>
      </c>
      <c r="O79" s="166">
        <f t="shared" ref="O79:O123" si="34">ROUND(N79*$P$10/12,2)</f>
        <v>51.85</v>
      </c>
      <c r="P79" s="166">
        <f t="shared" ref="P79:P123" si="35">PPMT($P$10/12,M79,$P$7,-$P$8,$P$9,0)</f>
        <v>394.15567196146543</v>
      </c>
      <c r="Q79" s="166">
        <f t="shared" si="13"/>
        <v>446</v>
      </c>
      <c r="R79" s="166">
        <f t="shared" si="28"/>
        <v>18459.485364204087</v>
      </c>
      <c r="W79" s="165">
        <f t="shared" si="20"/>
        <v>46722</v>
      </c>
      <c r="X79" s="122">
        <v>66</v>
      </c>
      <c r="Y79" s="130">
        <f t="shared" si="29"/>
        <v>31772.365110596824</v>
      </c>
      <c r="Z79" s="166">
        <f t="shared" ref="Z79:Z123" si="36">ROUND(Y79*$AA$10/12,2)</f>
        <v>0</v>
      </c>
      <c r="AA79" s="166">
        <f t="shared" ref="AA79:AA123" si="37">PPMT($AA$10/12,X79,$AA$7,-$AA$8,$AA$9,0)</f>
        <v>706.05255801326223</v>
      </c>
      <c r="AB79" s="166">
        <f t="shared" si="14"/>
        <v>706.05</v>
      </c>
      <c r="AC79" s="166">
        <f t="shared" si="30"/>
        <v>31066.31255258356</v>
      </c>
      <c r="AH79" s="165">
        <f t="shared" si="22"/>
        <v>46722</v>
      </c>
      <c r="AI79" s="122">
        <v>66</v>
      </c>
      <c r="AJ79" s="130">
        <f t="shared" si="31"/>
        <v>101725.4924678651</v>
      </c>
      <c r="AK79" s="166">
        <f t="shared" ref="AK79:AK123" si="38">ROUND(AJ79*$AL$10/12,2)</f>
        <v>279.75</v>
      </c>
      <c r="AL79" s="166">
        <f t="shared" ref="AL79:AL123" si="39">PPMT($AL$10/12,AI79,$AL$7,-$AL$8,$AL$9,0)</f>
        <v>1411.5682851621061</v>
      </c>
      <c r="AM79" s="166">
        <f t="shared" si="15"/>
        <v>1691.31</v>
      </c>
      <c r="AN79" s="166">
        <f t="shared" si="32"/>
        <v>100313.92418270299</v>
      </c>
    </row>
    <row r="80" spans="1:40" x14ac:dyDescent="0.25">
      <c r="A80" s="114">
        <f t="shared" si="16"/>
        <v>46753</v>
      </c>
      <c r="B80" s="115">
        <v>67</v>
      </c>
      <c r="C80" s="116">
        <f t="shared" si="24"/>
        <v>65965.094798980499</v>
      </c>
      <c r="D80" s="117">
        <f t="shared" si="25"/>
        <v>181.4</v>
      </c>
      <c r="E80" s="117">
        <f t="shared" si="33"/>
        <v>680.00068967321431</v>
      </c>
      <c r="F80" s="117">
        <f t="shared" ref="F80:F123" si="40">F79</f>
        <v>861.4</v>
      </c>
      <c r="G80" s="117">
        <f t="shared" si="26"/>
        <v>65285.094109307283</v>
      </c>
      <c r="L80" s="165">
        <f t="shared" si="18"/>
        <v>46753</v>
      </c>
      <c r="M80" s="122">
        <v>67</v>
      </c>
      <c r="N80" s="130">
        <f t="shared" si="27"/>
        <v>18459.485364204087</v>
      </c>
      <c r="O80" s="166">
        <f t="shared" si="34"/>
        <v>50.76</v>
      </c>
      <c r="P80" s="166">
        <f t="shared" si="35"/>
        <v>395.23960005935942</v>
      </c>
      <c r="Q80" s="166">
        <f t="shared" ref="Q80:Q123" si="41">Q79</f>
        <v>446</v>
      </c>
      <c r="R80" s="166">
        <f t="shared" si="28"/>
        <v>18064.245764144729</v>
      </c>
      <c r="W80" s="165">
        <f t="shared" si="20"/>
        <v>46753</v>
      </c>
      <c r="X80" s="122">
        <v>67</v>
      </c>
      <c r="Y80" s="130">
        <f t="shared" si="29"/>
        <v>31066.31255258356</v>
      </c>
      <c r="Z80" s="166">
        <f t="shared" si="36"/>
        <v>0</v>
      </c>
      <c r="AA80" s="166">
        <f t="shared" si="37"/>
        <v>706.05255801326223</v>
      </c>
      <c r="AB80" s="166">
        <f t="shared" ref="AB80:AB123" si="42">AB79</f>
        <v>706.05</v>
      </c>
      <c r="AC80" s="166">
        <f t="shared" si="30"/>
        <v>30360.259994570297</v>
      </c>
      <c r="AH80" s="165">
        <f t="shared" si="22"/>
        <v>46753</v>
      </c>
      <c r="AI80" s="122">
        <v>67</v>
      </c>
      <c r="AJ80" s="130">
        <f t="shared" si="31"/>
        <v>100313.92418270299</v>
      </c>
      <c r="AK80" s="166">
        <f t="shared" si="38"/>
        <v>275.86</v>
      </c>
      <c r="AL80" s="166">
        <f t="shared" si="39"/>
        <v>1415.4500979463019</v>
      </c>
      <c r="AM80" s="166">
        <f t="shared" ref="AM80:AM123" si="43">AM79</f>
        <v>1691.31</v>
      </c>
      <c r="AN80" s="166">
        <f t="shared" si="32"/>
        <v>98898.474084756686</v>
      </c>
    </row>
    <row r="81" spans="1:40" x14ac:dyDescent="0.25">
      <c r="A81" s="114">
        <f t="shared" ref="A81:A123" si="44">EDATE(A80,1)</f>
        <v>46784</v>
      </c>
      <c r="B81" s="115">
        <v>68</v>
      </c>
      <c r="C81" s="116">
        <f t="shared" si="24"/>
        <v>65285.094109307283</v>
      </c>
      <c r="D81" s="117">
        <f t="shared" si="25"/>
        <v>179.53</v>
      </c>
      <c r="E81" s="117">
        <f t="shared" si="33"/>
        <v>681.87069156981568</v>
      </c>
      <c r="F81" s="117">
        <f t="shared" si="40"/>
        <v>861.4</v>
      </c>
      <c r="G81" s="117">
        <f t="shared" si="26"/>
        <v>64603.22341773747</v>
      </c>
      <c r="L81" s="165">
        <f t="shared" ref="L81:L123" si="45">EDATE(L80,1)</f>
        <v>46784</v>
      </c>
      <c r="M81" s="122">
        <v>68</v>
      </c>
      <c r="N81" s="130">
        <f t="shared" si="27"/>
        <v>18064.245764144729</v>
      </c>
      <c r="O81" s="166">
        <f t="shared" si="34"/>
        <v>49.68</v>
      </c>
      <c r="P81" s="166">
        <f t="shared" si="35"/>
        <v>396.3265089595227</v>
      </c>
      <c r="Q81" s="166">
        <f t="shared" si="41"/>
        <v>446</v>
      </c>
      <c r="R81" s="166">
        <f t="shared" si="28"/>
        <v>17667.919255185207</v>
      </c>
      <c r="W81" s="165">
        <f t="shared" ref="W81:W123" si="46">EDATE(W80,1)</f>
        <v>46784</v>
      </c>
      <c r="X81" s="122">
        <v>68</v>
      </c>
      <c r="Y81" s="130">
        <f t="shared" si="29"/>
        <v>30360.259994570297</v>
      </c>
      <c r="Z81" s="166">
        <f t="shared" si="36"/>
        <v>0</v>
      </c>
      <c r="AA81" s="166">
        <f t="shared" si="37"/>
        <v>706.05255801326223</v>
      </c>
      <c r="AB81" s="166">
        <f t="shared" si="42"/>
        <v>706.05</v>
      </c>
      <c r="AC81" s="166">
        <f t="shared" si="30"/>
        <v>29654.207436557033</v>
      </c>
      <c r="AH81" s="165">
        <f t="shared" ref="AH81:AH123" si="47">EDATE(AH80,1)</f>
        <v>46784</v>
      </c>
      <c r="AI81" s="122">
        <v>68</v>
      </c>
      <c r="AJ81" s="130">
        <f t="shared" si="31"/>
        <v>98898.474084756686</v>
      </c>
      <c r="AK81" s="166">
        <f t="shared" si="38"/>
        <v>271.97000000000003</v>
      </c>
      <c r="AL81" s="166">
        <f t="shared" si="39"/>
        <v>1419.3425857156544</v>
      </c>
      <c r="AM81" s="166">
        <f t="shared" si="43"/>
        <v>1691.31</v>
      </c>
      <c r="AN81" s="166">
        <f t="shared" si="32"/>
        <v>97479.131499041032</v>
      </c>
    </row>
    <row r="82" spans="1:40" x14ac:dyDescent="0.25">
      <c r="A82" s="114">
        <f t="shared" si="44"/>
        <v>46813</v>
      </c>
      <c r="B82" s="115">
        <v>69</v>
      </c>
      <c r="C82" s="116">
        <f t="shared" si="24"/>
        <v>64603.22341773747</v>
      </c>
      <c r="D82" s="117">
        <f t="shared" si="25"/>
        <v>177.66</v>
      </c>
      <c r="E82" s="117">
        <f t="shared" si="33"/>
        <v>683.74583597163269</v>
      </c>
      <c r="F82" s="117">
        <f t="shared" si="40"/>
        <v>861.4</v>
      </c>
      <c r="G82" s="117">
        <f t="shared" si="26"/>
        <v>63919.477581765837</v>
      </c>
      <c r="L82" s="165">
        <f t="shared" si="45"/>
        <v>46813</v>
      </c>
      <c r="M82" s="122">
        <v>69</v>
      </c>
      <c r="N82" s="130">
        <f t="shared" si="27"/>
        <v>17667.919255185207</v>
      </c>
      <c r="O82" s="166">
        <f t="shared" si="34"/>
        <v>48.59</v>
      </c>
      <c r="P82" s="166">
        <f t="shared" si="35"/>
        <v>397.41640685916138</v>
      </c>
      <c r="Q82" s="166">
        <f t="shared" si="41"/>
        <v>446</v>
      </c>
      <c r="R82" s="166">
        <f t="shared" si="28"/>
        <v>17270.502848326047</v>
      </c>
      <c r="W82" s="165">
        <f t="shared" si="46"/>
        <v>46813</v>
      </c>
      <c r="X82" s="122">
        <v>69</v>
      </c>
      <c r="Y82" s="130">
        <f t="shared" si="29"/>
        <v>29654.207436557033</v>
      </c>
      <c r="Z82" s="166">
        <f t="shared" si="36"/>
        <v>0</v>
      </c>
      <c r="AA82" s="166">
        <f t="shared" si="37"/>
        <v>706.05255801326223</v>
      </c>
      <c r="AB82" s="166">
        <f t="shared" si="42"/>
        <v>706.05</v>
      </c>
      <c r="AC82" s="166">
        <f t="shared" si="30"/>
        <v>28948.15487854377</v>
      </c>
      <c r="AH82" s="165">
        <f t="shared" si="47"/>
        <v>46813</v>
      </c>
      <c r="AI82" s="122">
        <v>69</v>
      </c>
      <c r="AJ82" s="130">
        <f t="shared" si="31"/>
        <v>97479.131499041032</v>
      </c>
      <c r="AK82" s="166">
        <f t="shared" si="38"/>
        <v>268.07</v>
      </c>
      <c r="AL82" s="166">
        <f t="shared" si="39"/>
        <v>1423.2457778263724</v>
      </c>
      <c r="AM82" s="166">
        <f t="shared" si="43"/>
        <v>1691.31</v>
      </c>
      <c r="AN82" s="166">
        <f t="shared" si="32"/>
        <v>96055.885721214654</v>
      </c>
    </row>
    <row r="83" spans="1:40" x14ac:dyDescent="0.25">
      <c r="A83" s="114">
        <f t="shared" si="44"/>
        <v>46844</v>
      </c>
      <c r="B83" s="115">
        <v>70</v>
      </c>
      <c r="C83" s="116">
        <f t="shared" si="24"/>
        <v>63919.477581765837</v>
      </c>
      <c r="D83" s="117">
        <f t="shared" si="25"/>
        <v>175.78</v>
      </c>
      <c r="E83" s="117">
        <f t="shared" si="33"/>
        <v>685.62613702055467</v>
      </c>
      <c r="F83" s="117">
        <f t="shared" si="40"/>
        <v>861.4</v>
      </c>
      <c r="G83" s="117">
        <f t="shared" si="26"/>
        <v>63233.851444745284</v>
      </c>
      <c r="L83" s="165">
        <f t="shared" si="45"/>
        <v>46844</v>
      </c>
      <c r="M83" s="122">
        <v>70</v>
      </c>
      <c r="N83" s="130">
        <f t="shared" si="27"/>
        <v>17270.502848326047</v>
      </c>
      <c r="O83" s="166">
        <f t="shared" si="34"/>
        <v>47.49</v>
      </c>
      <c r="P83" s="166">
        <f t="shared" si="35"/>
        <v>398.50930197802404</v>
      </c>
      <c r="Q83" s="166">
        <f t="shared" si="41"/>
        <v>446</v>
      </c>
      <c r="R83" s="166">
        <f t="shared" si="28"/>
        <v>16871.993546348021</v>
      </c>
      <c r="W83" s="165">
        <f t="shared" si="46"/>
        <v>46844</v>
      </c>
      <c r="X83" s="122">
        <v>70</v>
      </c>
      <c r="Y83" s="130">
        <f t="shared" si="29"/>
        <v>28948.15487854377</v>
      </c>
      <c r="Z83" s="166">
        <f t="shared" si="36"/>
        <v>0</v>
      </c>
      <c r="AA83" s="166">
        <f t="shared" si="37"/>
        <v>706.05255801326223</v>
      </c>
      <c r="AB83" s="166">
        <f t="shared" si="42"/>
        <v>706.05</v>
      </c>
      <c r="AC83" s="166">
        <f t="shared" si="30"/>
        <v>28242.102320530506</v>
      </c>
      <c r="AH83" s="165">
        <f t="shared" si="47"/>
        <v>46844</v>
      </c>
      <c r="AI83" s="122">
        <v>70</v>
      </c>
      <c r="AJ83" s="130">
        <f t="shared" si="31"/>
        <v>96055.885721214654</v>
      </c>
      <c r="AK83" s="166">
        <f t="shared" si="38"/>
        <v>264.14999999999998</v>
      </c>
      <c r="AL83" s="166">
        <f t="shared" si="39"/>
        <v>1427.1597037153947</v>
      </c>
      <c r="AM83" s="166">
        <f t="shared" si="43"/>
        <v>1691.31</v>
      </c>
      <c r="AN83" s="166">
        <f t="shared" si="32"/>
        <v>94628.726017499255</v>
      </c>
    </row>
    <row r="84" spans="1:40" x14ac:dyDescent="0.25">
      <c r="A84" s="114">
        <f t="shared" si="44"/>
        <v>46874</v>
      </c>
      <c r="B84" s="115">
        <v>71</v>
      </c>
      <c r="C84" s="116">
        <f t="shared" si="24"/>
        <v>63233.851444745284</v>
      </c>
      <c r="D84" s="117">
        <f t="shared" si="25"/>
        <v>173.89</v>
      </c>
      <c r="E84" s="117">
        <f t="shared" si="33"/>
        <v>687.51160889736116</v>
      </c>
      <c r="F84" s="117">
        <f t="shared" si="40"/>
        <v>861.4</v>
      </c>
      <c r="G84" s="117">
        <f t="shared" si="26"/>
        <v>62546.339835847924</v>
      </c>
      <c r="L84" s="165">
        <f t="shared" si="45"/>
        <v>46874</v>
      </c>
      <c r="M84" s="122">
        <v>71</v>
      </c>
      <c r="N84" s="130">
        <f t="shared" si="27"/>
        <v>16871.993546348021</v>
      </c>
      <c r="O84" s="166">
        <f t="shared" si="34"/>
        <v>46.4</v>
      </c>
      <c r="P84" s="166">
        <f t="shared" si="35"/>
        <v>399.6052025584637</v>
      </c>
      <c r="Q84" s="166">
        <f t="shared" si="41"/>
        <v>446</v>
      </c>
      <c r="R84" s="166">
        <f t="shared" si="28"/>
        <v>16472.388343789557</v>
      </c>
      <c r="W84" s="165">
        <f t="shared" si="46"/>
        <v>46874</v>
      </c>
      <c r="X84" s="122">
        <v>71</v>
      </c>
      <c r="Y84" s="130">
        <f t="shared" si="29"/>
        <v>28242.102320530506</v>
      </c>
      <c r="Z84" s="166">
        <f t="shared" si="36"/>
        <v>0</v>
      </c>
      <c r="AA84" s="166">
        <f t="shared" si="37"/>
        <v>706.05255801326223</v>
      </c>
      <c r="AB84" s="166">
        <f t="shared" si="42"/>
        <v>706.05</v>
      </c>
      <c r="AC84" s="166">
        <f t="shared" si="30"/>
        <v>27536.049762517243</v>
      </c>
      <c r="AH84" s="165">
        <f t="shared" si="47"/>
        <v>46874</v>
      </c>
      <c r="AI84" s="122">
        <v>71</v>
      </c>
      <c r="AJ84" s="130">
        <f t="shared" si="31"/>
        <v>94628.726017499255</v>
      </c>
      <c r="AK84" s="166">
        <f t="shared" si="38"/>
        <v>260.23</v>
      </c>
      <c r="AL84" s="166">
        <f t="shared" si="39"/>
        <v>1431.0843929006121</v>
      </c>
      <c r="AM84" s="166">
        <f t="shared" si="43"/>
        <v>1691.31</v>
      </c>
      <c r="AN84" s="166">
        <f t="shared" si="32"/>
        <v>93197.641624598647</v>
      </c>
    </row>
    <row r="85" spans="1:40" x14ac:dyDescent="0.25">
      <c r="A85" s="114">
        <f t="shared" si="44"/>
        <v>46905</v>
      </c>
      <c r="B85" s="115">
        <v>72</v>
      </c>
      <c r="C85" s="116">
        <f t="shared" si="24"/>
        <v>62546.339835847924</v>
      </c>
      <c r="D85" s="117">
        <f t="shared" si="25"/>
        <v>172</v>
      </c>
      <c r="E85" s="117">
        <f t="shared" si="33"/>
        <v>689.40226582182891</v>
      </c>
      <c r="F85" s="117">
        <f t="shared" si="40"/>
        <v>861.4</v>
      </c>
      <c r="G85" s="117">
        <f t="shared" si="26"/>
        <v>61856.937570026093</v>
      </c>
      <c r="L85" s="165">
        <f t="shared" si="45"/>
        <v>46905</v>
      </c>
      <c r="M85" s="122">
        <v>72</v>
      </c>
      <c r="N85" s="130">
        <f t="shared" si="27"/>
        <v>16472.388343789557</v>
      </c>
      <c r="O85" s="166">
        <f t="shared" si="34"/>
        <v>45.3</v>
      </c>
      <c r="P85" s="166">
        <f t="shared" si="35"/>
        <v>400.70411686549943</v>
      </c>
      <c r="Q85" s="166">
        <f t="shared" si="41"/>
        <v>446</v>
      </c>
      <c r="R85" s="166">
        <f t="shared" si="28"/>
        <v>16071.684226924057</v>
      </c>
      <c r="W85" s="165">
        <f t="shared" si="46"/>
        <v>46905</v>
      </c>
      <c r="X85" s="122">
        <v>72</v>
      </c>
      <c r="Y85" s="130">
        <f t="shared" si="29"/>
        <v>27536.049762517243</v>
      </c>
      <c r="Z85" s="166">
        <f t="shared" si="36"/>
        <v>0</v>
      </c>
      <c r="AA85" s="166">
        <f t="shared" si="37"/>
        <v>706.05255801326223</v>
      </c>
      <c r="AB85" s="166">
        <f t="shared" si="42"/>
        <v>706.05</v>
      </c>
      <c r="AC85" s="166">
        <f t="shared" si="30"/>
        <v>26829.997204503979</v>
      </c>
      <c r="AH85" s="165">
        <f t="shared" si="47"/>
        <v>46905</v>
      </c>
      <c r="AI85" s="122">
        <v>72</v>
      </c>
      <c r="AJ85" s="130">
        <f t="shared" si="31"/>
        <v>93197.641624598647</v>
      </c>
      <c r="AK85" s="166">
        <f t="shared" si="38"/>
        <v>256.29000000000002</v>
      </c>
      <c r="AL85" s="166">
        <f t="shared" si="39"/>
        <v>1435.0198749810888</v>
      </c>
      <c r="AM85" s="166">
        <f t="shared" si="43"/>
        <v>1691.31</v>
      </c>
      <c r="AN85" s="166">
        <f t="shared" si="32"/>
        <v>91762.621749617552</v>
      </c>
    </row>
    <row r="86" spans="1:40" x14ac:dyDescent="0.25">
      <c r="A86" s="114">
        <f t="shared" si="44"/>
        <v>46935</v>
      </c>
      <c r="B86" s="115">
        <v>73</v>
      </c>
      <c r="C86" s="116">
        <f t="shared" si="24"/>
        <v>61856.937570026093</v>
      </c>
      <c r="D86" s="117">
        <f t="shared" si="25"/>
        <v>170.11</v>
      </c>
      <c r="E86" s="117">
        <f t="shared" si="33"/>
        <v>691.29812205283895</v>
      </c>
      <c r="F86" s="117">
        <f t="shared" si="40"/>
        <v>861.4</v>
      </c>
      <c r="G86" s="117">
        <f t="shared" si="26"/>
        <v>61165.639447973255</v>
      </c>
      <c r="L86" s="165">
        <f t="shared" si="45"/>
        <v>46935</v>
      </c>
      <c r="M86" s="122">
        <v>73</v>
      </c>
      <c r="N86" s="130">
        <f t="shared" si="27"/>
        <v>16071.684226924057</v>
      </c>
      <c r="O86" s="166">
        <f t="shared" si="34"/>
        <v>44.2</v>
      </c>
      <c r="P86" s="166">
        <f t="shared" si="35"/>
        <v>401.80605318687952</v>
      </c>
      <c r="Q86" s="166">
        <f t="shared" si="41"/>
        <v>446</v>
      </c>
      <c r="R86" s="166">
        <f t="shared" si="28"/>
        <v>15669.878173737177</v>
      </c>
      <c r="W86" s="165">
        <f t="shared" si="46"/>
        <v>46935</v>
      </c>
      <c r="X86" s="122">
        <v>73</v>
      </c>
      <c r="Y86" s="130">
        <f t="shared" si="29"/>
        <v>26829.997204503979</v>
      </c>
      <c r="Z86" s="166">
        <f t="shared" si="36"/>
        <v>0</v>
      </c>
      <c r="AA86" s="166">
        <f t="shared" si="37"/>
        <v>706.05255801326223</v>
      </c>
      <c r="AB86" s="166">
        <f t="shared" si="42"/>
        <v>706.05</v>
      </c>
      <c r="AC86" s="166">
        <f t="shared" si="30"/>
        <v>26123.944646490716</v>
      </c>
      <c r="AH86" s="165">
        <f t="shared" si="47"/>
        <v>46935</v>
      </c>
      <c r="AI86" s="122">
        <v>73</v>
      </c>
      <c r="AJ86" s="130">
        <f t="shared" si="31"/>
        <v>91762.621749617552</v>
      </c>
      <c r="AK86" s="166">
        <f t="shared" si="38"/>
        <v>252.35</v>
      </c>
      <c r="AL86" s="166">
        <f t="shared" si="39"/>
        <v>1438.9661796372868</v>
      </c>
      <c r="AM86" s="166">
        <f t="shared" si="43"/>
        <v>1691.31</v>
      </c>
      <c r="AN86" s="166">
        <f t="shared" si="32"/>
        <v>90323.65556998027</v>
      </c>
    </row>
    <row r="87" spans="1:40" x14ac:dyDescent="0.25">
      <c r="A87" s="114">
        <f t="shared" si="44"/>
        <v>46966</v>
      </c>
      <c r="B87" s="115">
        <v>74</v>
      </c>
      <c r="C87" s="116">
        <f t="shared" si="24"/>
        <v>61165.639447973255</v>
      </c>
      <c r="D87" s="117">
        <f t="shared" si="25"/>
        <v>168.21</v>
      </c>
      <c r="E87" s="117">
        <f t="shared" si="33"/>
        <v>693.19919188848428</v>
      </c>
      <c r="F87" s="117">
        <f t="shared" si="40"/>
        <v>861.4</v>
      </c>
      <c r="G87" s="117">
        <f t="shared" si="26"/>
        <v>60472.440256084774</v>
      </c>
      <c r="L87" s="165">
        <f t="shared" si="45"/>
        <v>46966</v>
      </c>
      <c r="M87" s="122">
        <v>74</v>
      </c>
      <c r="N87" s="130">
        <f t="shared" si="27"/>
        <v>15669.878173737177</v>
      </c>
      <c r="O87" s="166">
        <f t="shared" si="34"/>
        <v>43.09</v>
      </c>
      <c r="P87" s="166">
        <f t="shared" si="35"/>
        <v>402.91101983314348</v>
      </c>
      <c r="Q87" s="166">
        <f t="shared" si="41"/>
        <v>446</v>
      </c>
      <c r="R87" s="166">
        <f t="shared" si="28"/>
        <v>15266.967153904034</v>
      </c>
      <c r="W87" s="165">
        <f t="shared" si="46"/>
        <v>46966</v>
      </c>
      <c r="X87" s="122">
        <v>74</v>
      </c>
      <c r="Y87" s="130">
        <f t="shared" si="29"/>
        <v>26123.944646490716</v>
      </c>
      <c r="Z87" s="166">
        <f t="shared" si="36"/>
        <v>0</v>
      </c>
      <c r="AA87" s="166">
        <f t="shared" si="37"/>
        <v>706.05255801326223</v>
      </c>
      <c r="AB87" s="166">
        <f t="shared" si="42"/>
        <v>706.05</v>
      </c>
      <c r="AC87" s="166">
        <f t="shared" si="30"/>
        <v>25417.892088477452</v>
      </c>
      <c r="AH87" s="165">
        <f t="shared" si="47"/>
        <v>46966</v>
      </c>
      <c r="AI87" s="122">
        <v>74</v>
      </c>
      <c r="AJ87" s="130">
        <f t="shared" si="31"/>
        <v>90323.65556998027</v>
      </c>
      <c r="AK87" s="166">
        <f t="shared" si="38"/>
        <v>248.39</v>
      </c>
      <c r="AL87" s="166">
        <f t="shared" si="39"/>
        <v>1442.9233366312894</v>
      </c>
      <c r="AM87" s="166">
        <f t="shared" si="43"/>
        <v>1691.31</v>
      </c>
      <c r="AN87" s="166">
        <f t="shared" si="32"/>
        <v>88880.732233348986</v>
      </c>
    </row>
    <row r="88" spans="1:40" x14ac:dyDescent="0.25">
      <c r="A88" s="114">
        <f t="shared" si="44"/>
        <v>46997</v>
      </c>
      <c r="B88" s="115">
        <v>75</v>
      </c>
      <c r="C88" s="116">
        <f t="shared" si="24"/>
        <v>60472.440256084774</v>
      </c>
      <c r="D88" s="117">
        <f t="shared" si="25"/>
        <v>166.3</v>
      </c>
      <c r="E88" s="117">
        <f t="shared" si="33"/>
        <v>695.10548966617762</v>
      </c>
      <c r="F88" s="117">
        <f t="shared" si="40"/>
        <v>861.4</v>
      </c>
      <c r="G88" s="117">
        <f t="shared" si="26"/>
        <v>59777.334766418593</v>
      </c>
      <c r="L88" s="165">
        <f t="shared" si="45"/>
        <v>46997</v>
      </c>
      <c r="M88" s="122">
        <v>75</v>
      </c>
      <c r="N88" s="130">
        <f t="shared" si="27"/>
        <v>15266.967153904034</v>
      </c>
      <c r="O88" s="166">
        <f t="shared" si="34"/>
        <v>41.98</v>
      </c>
      <c r="P88" s="166">
        <f t="shared" si="35"/>
        <v>404.01902513768459</v>
      </c>
      <c r="Q88" s="166">
        <f t="shared" si="41"/>
        <v>446</v>
      </c>
      <c r="R88" s="166">
        <f t="shared" si="28"/>
        <v>14862.948128766349</v>
      </c>
      <c r="W88" s="165">
        <f t="shared" si="46"/>
        <v>46997</v>
      </c>
      <c r="X88" s="122">
        <v>75</v>
      </c>
      <c r="Y88" s="130">
        <f t="shared" si="29"/>
        <v>25417.892088477452</v>
      </c>
      <c r="Z88" s="166">
        <f t="shared" si="36"/>
        <v>0</v>
      </c>
      <c r="AA88" s="166">
        <f t="shared" si="37"/>
        <v>706.05255801326223</v>
      </c>
      <c r="AB88" s="166">
        <f t="shared" si="42"/>
        <v>706.05</v>
      </c>
      <c r="AC88" s="166">
        <f t="shared" si="30"/>
        <v>24711.839530464189</v>
      </c>
      <c r="AH88" s="165">
        <f t="shared" si="47"/>
        <v>46997</v>
      </c>
      <c r="AI88" s="122">
        <v>75</v>
      </c>
      <c r="AJ88" s="130">
        <f t="shared" si="31"/>
        <v>88880.732233348986</v>
      </c>
      <c r="AK88" s="166">
        <f t="shared" si="38"/>
        <v>244.42</v>
      </c>
      <c r="AL88" s="166">
        <f t="shared" si="39"/>
        <v>1446.8913758070255</v>
      </c>
      <c r="AM88" s="166">
        <f t="shared" si="43"/>
        <v>1691.31</v>
      </c>
      <c r="AN88" s="166">
        <f t="shared" si="32"/>
        <v>87433.84085754196</v>
      </c>
    </row>
    <row r="89" spans="1:40" x14ac:dyDescent="0.25">
      <c r="A89" s="114">
        <f t="shared" si="44"/>
        <v>47027</v>
      </c>
      <c r="B89" s="115">
        <v>76</v>
      </c>
      <c r="C89" s="116">
        <f t="shared" si="24"/>
        <v>59777.334766418593</v>
      </c>
      <c r="D89" s="117">
        <f t="shared" si="25"/>
        <v>164.39</v>
      </c>
      <c r="E89" s="117">
        <f t="shared" si="33"/>
        <v>697.01702976275965</v>
      </c>
      <c r="F89" s="117">
        <f t="shared" si="40"/>
        <v>861.4</v>
      </c>
      <c r="G89" s="117">
        <f t="shared" si="26"/>
        <v>59080.31773665583</v>
      </c>
      <c r="L89" s="165">
        <f t="shared" si="45"/>
        <v>47027</v>
      </c>
      <c r="M89" s="122">
        <v>76</v>
      </c>
      <c r="N89" s="130">
        <f t="shared" si="27"/>
        <v>14862.948128766349</v>
      </c>
      <c r="O89" s="166">
        <f t="shared" si="34"/>
        <v>40.869999999999997</v>
      </c>
      <c r="P89" s="166">
        <f t="shared" si="35"/>
        <v>405.13007745681324</v>
      </c>
      <c r="Q89" s="166">
        <f t="shared" si="41"/>
        <v>446</v>
      </c>
      <c r="R89" s="166">
        <f t="shared" si="28"/>
        <v>14457.818051309536</v>
      </c>
      <c r="W89" s="165">
        <f t="shared" si="46"/>
        <v>47027</v>
      </c>
      <c r="X89" s="122">
        <v>76</v>
      </c>
      <c r="Y89" s="130">
        <f t="shared" si="29"/>
        <v>24711.839530464189</v>
      </c>
      <c r="Z89" s="166">
        <f t="shared" si="36"/>
        <v>0</v>
      </c>
      <c r="AA89" s="166">
        <f t="shared" si="37"/>
        <v>706.05255801326223</v>
      </c>
      <c r="AB89" s="166">
        <f t="shared" si="42"/>
        <v>706.05</v>
      </c>
      <c r="AC89" s="166">
        <f t="shared" si="30"/>
        <v>24005.786972450926</v>
      </c>
      <c r="AH89" s="165">
        <f t="shared" si="47"/>
        <v>47027</v>
      </c>
      <c r="AI89" s="122">
        <v>76</v>
      </c>
      <c r="AJ89" s="130">
        <f t="shared" si="31"/>
        <v>87433.84085754196</v>
      </c>
      <c r="AK89" s="166">
        <f t="shared" si="38"/>
        <v>240.44</v>
      </c>
      <c r="AL89" s="166">
        <f t="shared" si="39"/>
        <v>1450.8703270904948</v>
      </c>
      <c r="AM89" s="166">
        <f t="shared" si="43"/>
        <v>1691.31</v>
      </c>
      <c r="AN89" s="166">
        <f t="shared" si="32"/>
        <v>85982.970530451465</v>
      </c>
    </row>
    <row r="90" spans="1:40" x14ac:dyDescent="0.25">
      <c r="A90" s="114">
        <f t="shared" si="44"/>
        <v>47058</v>
      </c>
      <c r="B90" s="115">
        <v>77</v>
      </c>
      <c r="C90" s="116">
        <f t="shared" si="24"/>
        <v>59080.31773665583</v>
      </c>
      <c r="D90" s="117">
        <f t="shared" si="25"/>
        <v>162.47</v>
      </c>
      <c r="E90" s="117">
        <f t="shared" si="33"/>
        <v>698.93382659460713</v>
      </c>
      <c r="F90" s="117">
        <f t="shared" si="40"/>
        <v>861.4</v>
      </c>
      <c r="G90" s="117">
        <f t="shared" si="26"/>
        <v>58381.383910061224</v>
      </c>
      <c r="L90" s="165">
        <f t="shared" si="45"/>
        <v>47058</v>
      </c>
      <c r="M90" s="122">
        <v>77</v>
      </c>
      <c r="N90" s="130">
        <f t="shared" si="27"/>
        <v>14457.818051309536</v>
      </c>
      <c r="O90" s="166">
        <f t="shared" si="34"/>
        <v>39.76</v>
      </c>
      <c r="P90" s="166">
        <f t="shared" si="35"/>
        <v>406.24418516981939</v>
      </c>
      <c r="Q90" s="166">
        <f t="shared" si="41"/>
        <v>446</v>
      </c>
      <c r="R90" s="166">
        <f t="shared" si="28"/>
        <v>14051.573866139717</v>
      </c>
      <c r="W90" s="165">
        <f t="shared" si="46"/>
        <v>47058</v>
      </c>
      <c r="X90" s="122">
        <v>77</v>
      </c>
      <c r="Y90" s="130">
        <f t="shared" si="29"/>
        <v>24005.786972450926</v>
      </c>
      <c r="Z90" s="166">
        <f t="shared" si="36"/>
        <v>0</v>
      </c>
      <c r="AA90" s="166">
        <f t="shared" si="37"/>
        <v>706.05255801326223</v>
      </c>
      <c r="AB90" s="166">
        <f t="shared" si="42"/>
        <v>706.05</v>
      </c>
      <c r="AC90" s="166">
        <f t="shared" si="30"/>
        <v>23299.734414437662</v>
      </c>
      <c r="AH90" s="165">
        <f t="shared" si="47"/>
        <v>47058</v>
      </c>
      <c r="AI90" s="122">
        <v>77</v>
      </c>
      <c r="AJ90" s="130">
        <f t="shared" si="31"/>
        <v>85982.970530451465</v>
      </c>
      <c r="AK90" s="166">
        <f t="shared" si="38"/>
        <v>236.45</v>
      </c>
      <c r="AL90" s="166">
        <f t="shared" si="39"/>
        <v>1454.8602204899935</v>
      </c>
      <c r="AM90" s="166">
        <f t="shared" si="43"/>
        <v>1691.31</v>
      </c>
      <c r="AN90" s="166">
        <f t="shared" si="32"/>
        <v>84528.11030996147</v>
      </c>
    </row>
    <row r="91" spans="1:40" x14ac:dyDescent="0.25">
      <c r="A91" s="114">
        <f t="shared" si="44"/>
        <v>47088</v>
      </c>
      <c r="B91" s="115">
        <v>78</v>
      </c>
      <c r="C91" s="116">
        <f t="shared" si="24"/>
        <v>58381.383910061224</v>
      </c>
      <c r="D91" s="117">
        <f t="shared" si="25"/>
        <v>160.55000000000001</v>
      </c>
      <c r="E91" s="117">
        <f t="shared" si="33"/>
        <v>700.85589461774236</v>
      </c>
      <c r="F91" s="117">
        <f t="shared" si="40"/>
        <v>861.4</v>
      </c>
      <c r="G91" s="117">
        <f t="shared" si="26"/>
        <v>57680.52801544348</v>
      </c>
      <c r="L91" s="165">
        <f t="shared" si="45"/>
        <v>47088</v>
      </c>
      <c r="M91" s="122">
        <v>78</v>
      </c>
      <c r="N91" s="130">
        <f t="shared" si="27"/>
        <v>14051.573866139717</v>
      </c>
      <c r="O91" s="166">
        <f t="shared" si="34"/>
        <v>38.64</v>
      </c>
      <c r="P91" s="166">
        <f t="shared" si="35"/>
        <v>407.36135667903648</v>
      </c>
      <c r="Q91" s="166">
        <f t="shared" si="41"/>
        <v>446</v>
      </c>
      <c r="R91" s="166">
        <f t="shared" si="28"/>
        <v>13644.21250946068</v>
      </c>
      <c r="W91" s="165">
        <f t="shared" si="46"/>
        <v>47088</v>
      </c>
      <c r="X91" s="122">
        <v>78</v>
      </c>
      <c r="Y91" s="130">
        <f t="shared" si="29"/>
        <v>23299.734414437662</v>
      </c>
      <c r="Z91" s="166">
        <f t="shared" si="36"/>
        <v>0</v>
      </c>
      <c r="AA91" s="166">
        <f t="shared" si="37"/>
        <v>706.05255801326223</v>
      </c>
      <c r="AB91" s="166">
        <f t="shared" si="42"/>
        <v>706.05</v>
      </c>
      <c r="AC91" s="166">
        <f t="shared" si="30"/>
        <v>22593.681856424399</v>
      </c>
      <c r="AH91" s="165">
        <f t="shared" si="47"/>
        <v>47088</v>
      </c>
      <c r="AI91" s="122">
        <v>78</v>
      </c>
      <c r="AJ91" s="130">
        <f t="shared" si="31"/>
        <v>84528.11030996147</v>
      </c>
      <c r="AK91" s="166">
        <f t="shared" si="38"/>
        <v>232.45</v>
      </c>
      <c r="AL91" s="166">
        <f t="shared" si="39"/>
        <v>1458.8610860963411</v>
      </c>
      <c r="AM91" s="166">
        <f t="shared" si="43"/>
        <v>1691.31</v>
      </c>
      <c r="AN91" s="166">
        <f t="shared" si="32"/>
        <v>83069.249223865132</v>
      </c>
    </row>
    <row r="92" spans="1:40" x14ac:dyDescent="0.25">
      <c r="A92" s="114">
        <f t="shared" si="44"/>
        <v>47119</v>
      </c>
      <c r="B92" s="115">
        <v>79</v>
      </c>
      <c r="C92" s="116">
        <f t="shared" si="24"/>
        <v>57680.52801544348</v>
      </c>
      <c r="D92" s="117">
        <f t="shared" si="25"/>
        <v>158.62</v>
      </c>
      <c r="E92" s="117">
        <f t="shared" si="33"/>
        <v>702.78324832794124</v>
      </c>
      <c r="F92" s="117">
        <f t="shared" si="40"/>
        <v>861.4</v>
      </c>
      <c r="G92" s="117">
        <f t="shared" si="26"/>
        <v>56977.744767115539</v>
      </c>
      <c r="L92" s="165">
        <f t="shared" si="45"/>
        <v>47119</v>
      </c>
      <c r="M92" s="122">
        <v>79</v>
      </c>
      <c r="N92" s="130">
        <f t="shared" si="27"/>
        <v>13644.21250946068</v>
      </c>
      <c r="O92" s="166">
        <f t="shared" si="34"/>
        <v>37.520000000000003</v>
      </c>
      <c r="P92" s="166">
        <f t="shared" si="35"/>
        <v>408.48160040990382</v>
      </c>
      <c r="Q92" s="166">
        <f t="shared" si="41"/>
        <v>446</v>
      </c>
      <c r="R92" s="166">
        <f t="shared" si="28"/>
        <v>13235.730909050777</v>
      </c>
      <c r="W92" s="165">
        <f t="shared" si="46"/>
        <v>47119</v>
      </c>
      <c r="X92" s="122">
        <v>79</v>
      </c>
      <c r="Y92" s="130">
        <f t="shared" si="29"/>
        <v>22593.681856424399</v>
      </c>
      <c r="Z92" s="166">
        <f t="shared" si="36"/>
        <v>0</v>
      </c>
      <c r="AA92" s="166">
        <f t="shared" si="37"/>
        <v>706.05255801326223</v>
      </c>
      <c r="AB92" s="166">
        <f t="shared" si="42"/>
        <v>706.05</v>
      </c>
      <c r="AC92" s="166">
        <f t="shared" si="30"/>
        <v>21887.629298411135</v>
      </c>
      <c r="AH92" s="165">
        <f t="shared" si="47"/>
        <v>47119</v>
      </c>
      <c r="AI92" s="122">
        <v>79</v>
      </c>
      <c r="AJ92" s="130">
        <f t="shared" si="31"/>
        <v>83069.249223865132</v>
      </c>
      <c r="AK92" s="166">
        <f t="shared" si="38"/>
        <v>228.44</v>
      </c>
      <c r="AL92" s="166">
        <f t="shared" si="39"/>
        <v>1462.8729540831062</v>
      </c>
      <c r="AM92" s="166">
        <f t="shared" si="43"/>
        <v>1691.31</v>
      </c>
      <c r="AN92" s="166">
        <f t="shared" si="32"/>
        <v>81606.37626978202</v>
      </c>
    </row>
    <row r="93" spans="1:40" x14ac:dyDescent="0.25">
      <c r="A93" s="114">
        <f t="shared" si="44"/>
        <v>47150</v>
      </c>
      <c r="B93" s="115">
        <v>80</v>
      </c>
      <c r="C93" s="116">
        <f t="shared" si="24"/>
        <v>56977.744767115539</v>
      </c>
      <c r="D93" s="117">
        <f t="shared" si="25"/>
        <v>156.69</v>
      </c>
      <c r="E93" s="117">
        <f t="shared" si="33"/>
        <v>704.715902260843</v>
      </c>
      <c r="F93" s="117">
        <f t="shared" si="40"/>
        <v>861.4</v>
      </c>
      <c r="G93" s="117">
        <f t="shared" si="26"/>
        <v>56273.028864854699</v>
      </c>
      <c r="L93" s="165">
        <f t="shared" si="45"/>
        <v>47150</v>
      </c>
      <c r="M93" s="122">
        <v>80</v>
      </c>
      <c r="N93" s="130">
        <f t="shared" si="27"/>
        <v>13235.730909050777</v>
      </c>
      <c r="O93" s="166">
        <f t="shared" si="34"/>
        <v>36.4</v>
      </c>
      <c r="P93" s="166">
        <f t="shared" si="35"/>
        <v>409.60492481103103</v>
      </c>
      <c r="Q93" s="166">
        <f t="shared" si="41"/>
        <v>446</v>
      </c>
      <c r="R93" s="166">
        <f t="shared" si="28"/>
        <v>12826.125984239747</v>
      </c>
      <c r="W93" s="165">
        <f t="shared" si="46"/>
        <v>47150</v>
      </c>
      <c r="X93" s="122">
        <v>80</v>
      </c>
      <c r="Y93" s="130">
        <f t="shared" si="29"/>
        <v>21887.629298411135</v>
      </c>
      <c r="Z93" s="166">
        <f t="shared" si="36"/>
        <v>0</v>
      </c>
      <c r="AA93" s="166">
        <f t="shared" si="37"/>
        <v>706.05255801326223</v>
      </c>
      <c r="AB93" s="166">
        <f t="shared" si="42"/>
        <v>706.05</v>
      </c>
      <c r="AC93" s="166">
        <f t="shared" si="30"/>
        <v>21181.576740397872</v>
      </c>
      <c r="AH93" s="165">
        <f t="shared" si="47"/>
        <v>47150</v>
      </c>
      <c r="AI93" s="122">
        <v>80</v>
      </c>
      <c r="AJ93" s="130">
        <f t="shared" si="31"/>
        <v>81606.37626978202</v>
      </c>
      <c r="AK93" s="166">
        <f t="shared" si="38"/>
        <v>224.42</v>
      </c>
      <c r="AL93" s="166">
        <f t="shared" si="39"/>
        <v>1466.8958547068346</v>
      </c>
      <c r="AM93" s="166">
        <f t="shared" si="43"/>
        <v>1691.31</v>
      </c>
      <c r="AN93" s="166">
        <f t="shared" si="32"/>
        <v>80139.480415075188</v>
      </c>
    </row>
    <row r="94" spans="1:40" x14ac:dyDescent="0.25">
      <c r="A94" s="114">
        <f t="shared" si="44"/>
        <v>47178</v>
      </c>
      <c r="B94" s="115">
        <v>81</v>
      </c>
      <c r="C94" s="116">
        <f t="shared" si="24"/>
        <v>56273.028864854699</v>
      </c>
      <c r="D94" s="117">
        <f t="shared" si="25"/>
        <v>154.75</v>
      </c>
      <c r="E94" s="117">
        <f t="shared" si="33"/>
        <v>706.65387099206032</v>
      </c>
      <c r="F94" s="117">
        <f t="shared" si="40"/>
        <v>861.4</v>
      </c>
      <c r="G94" s="117">
        <f t="shared" si="26"/>
        <v>55566.374993862642</v>
      </c>
      <c r="L94" s="165">
        <f t="shared" si="45"/>
        <v>47178</v>
      </c>
      <c r="M94" s="122">
        <v>81</v>
      </c>
      <c r="N94" s="130">
        <f t="shared" si="27"/>
        <v>12826.125984239747</v>
      </c>
      <c r="O94" s="166">
        <f t="shared" si="34"/>
        <v>35.270000000000003</v>
      </c>
      <c r="P94" s="166">
        <f t="shared" si="35"/>
        <v>410.73133835426142</v>
      </c>
      <c r="Q94" s="166">
        <f t="shared" si="41"/>
        <v>446</v>
      </c>
      <c r="R94" s="166">
        <f t="shared" si="28"/>
        <v>12415.394645885484</v>
      </c>
      <c r="W94" s="165">
        <f t="shared" si="46"/>
        <v>47178</v>
      </c>
      <c r="X94" s="122">
        <v>81</v>
      </c>
      <c r="Y94" s="130">
        <f t="shared" si="29"/>
        <v>21181.576740397872</v>
      </c>
      <c r="Z94" s="166">
        <f t="shared" si="36"/>
        <v>0</v>
      </c>
      <c r="AA94" s="166">
        <f t="shared" si="37"/>
        <v>706.05255801326223</v>
      </c>
      <c r="AB94" s="166">
        <f t="shared" si="42"/>
        <v>706.05</v>
      </c>
      <c r="AC94" s="166">
        <f t="shared" si="30"/>
        <v>20475.524182384608</v>
      </c>
      <c r="AH94" s="165">
        <f t="shared" si="47"/>
        <v>47178</v>
      </c>
      <c r="AI94" s="122">
        <v>81</v>
      </c>
      <c r="AJ94" s="130">
        <f t="shared" si="31"/>
        <v>80139.480415075188</v>
      </c>
      <c r="AK94" s="166">
        <f t="shared" si="38"/>
        <v>220.38</v>
      </c>
      <c r="AL94" s="166">
        <f t="shared" si="39"/>
        <v>1470.9298183072783</v>
      </c>
      <c r="AM94" s="166">
        <f t="shared" si="43"/>
        <v>1691.31</v>
      </c>
      <c r="AN94" s="166">
        <f t="shared" si="32"/>
        <v>78668.550596767906</v>
      </c>
    </row>
    <row r="95" spans="1:40" x14ac:dyDescent="0.25">
      <c r="A95" s="114">
        <f t="shared" si="44"/>
        <v>47209</v>
      </c>
      <c r="B95" s="115">
        <v>82</v>
      </c>
      <c r="C95" s="116">
        <f t="shared" si="24"/>
        <v>55566.374993862642</v>
      </c>
      <c r="D95" s="117">
        <f t="shared" si="25"/>
        <v>152.81</v>
      </c>
      <c r="E95" s="117">
        <f t="shared" si="33"/>
        <v>708.59716913728846</v>
      </c>
      <c r="F95" s="117">
        <f t="shared" si="40"/>
        <v>861.4</v>
      </c>
      <c r="G95" s="117">
        <f t="shared" si="26"/>
        <v>54857.777824725352</v>
      </c>
      <c r="L95" s="165">
        <f t="shared" si="45"/>
        <v>47209</v>
      </c>
      <c r="M95" s="122">
        <v>82</v>
      </c>
      <c r="N95" s="130">
        <f t="shared" si="27"/>
        <v>12415.394645885484</v>
      </c>
      <c r="O95" s="166">
        <f t="shared" si="34"/>
        <v>34.14</v>
      </c>
      <c r="P95" s="166">
        <f t="shared" si="35"/>
        <v>411.86084953473562</v>
      </c>
      <c r="Q95" s="166">
        <f t="shared" si="41"/>
        <v>446</v>
      </c>
      <c r="R95" s="166">
        <f t="shared" si="28"/>
        <v>12003.533796350748</v>
      </c>
      <c r="W95" s="165">
        <f t="shared" si="46"/>
        <v>47209</v>
      </c>
      <c r="X95" s="122">
        <v>82</v>
      </c>
      <c r="Y95" s="130">
        <f t="shared" si="29"/>
        <v>20475.524182384608</v>
      </c>
      <c r="Z95" s="166">
        <f t="shared" si="36"/>
        <v>0</v>
      </c>
      <c r="AA95" s="166">
        <f t="shared" si="37"/>
        <v>706.05255801326223</v>
      </c>
      <c r="AB95" s="166">
        <f t="shared" si="42"/>
        <v>706.05</v>
      </c>
      <c r="AC95" s="166">
        <f t="shared" si="30"/>
        <v>19769.471624371345</v>
      </c>
      <c r="AH95" s="165">
        <f t="shared" si="47"/>
        <v>47209</v>
      </c>
      <c r="AI95" s="122">
        <v>82</v>
      </c>
      <c r="AJ95" s="130">
        <f t="shared" si="31"/>
        <v>78668.550596767906</v>
      </c>
      <c r="AK95" s="166">
        <f t="shared" si="38"/>
        <v>216.34</v>
      </c>
      <c r="AL95" s="166">
        <f t="shared" si="39"/>
        <v>1474.9748753076235</v>
      </c>
      <c r="AM95" s="166">
        <f t="shared" si="43"/>
        <v>1691.31</v>
      </c>
      <c r="AN95" s="166">
        <f t="shared" si="32"/>
        <v>77193.575721460278</v>
      </c>
    </row>
    <row r="96" spans="1:40" x14ac:dyDescent="0.25">
      <c r="A96" s="114">
        <f t="shared" si="44"/>
        <v>47239</v>
      </c>
      <c r="B96" s="115">
        <v>83</v>
      </c>
      <c r="C96" s="116">
        <f t="shared" si="24"/>
        <v>54857.777824725352</v>
      </c>
      <c r="D96" s="117">
        <f t="shared" si="25"/>
        <v>150.86000000000001</v>
      </c>
      <c r="E96" s="117">
        <f t="shared" si="33"/>
        <v>710.54581135241597</v>
      </c>
      <c r="F96" s="117">
        <f t="shared" si="40"/>
        <v>861.4</v>
      </c>
      <c r="G96" s="117">
        <f t="shared" si="26"/>
        <v>54147.232013372937</v>
      </c>
      <c r="L96" s="165">
        <f t="shared" si="45"/>
        <v>47239</v>
      </c>
      <c r="M96" s="122">
        <v>83</v>
      </c>
      <c r="N96" s="130">
        <f t="shared" si="27"/>
        <v>12003.533796350748</v>
      </c>
      <c r="O96" s="166">
        <f t="shared" si="34"/>
        <v>33.01</v>
      </c>
      <c r="P96" s="166">
        <f t="shared" si="35"/>
        <v>412.99346687095613</v>
      </c>
      <c r="Q96" s="166">
        <f t="shared" si="41"/>
        <v>446</v>
      </c>
      <c r="R96" s="166">
        <f t="shared" si="28"/>
        <v>11590.540329479792</v>
      </c>
      <c r="W96" s="165">
        <f t="shared" si="46"/>
        <v>47239</v>
      </c>
      <c r="X96" s="122">
        <v>83</v>
      </c>
      <c r="Y96" s="130">
        <f t="shared" si="29"/>
        <v>19769.471624371345</v>
      </c>
      <c r="Z96" s="166">
        <f t="shared" si="36"/>
        <v>0</v>
      </c>
      <c r="AA96" s="166">
        <f t="shared" si="37"/>
        <v>706.05255801326223</v>
      </c>
      <c r="AB96" s="166">
        <f t="shared" si="42"/>
        <v>706.05</v>
      </c>
      <c r="AC96" s="166">
        <f t="shared" si="30"/>
        <v>19063.419066358081</v>
      </c>
      <c r="AH96" s="165">
        <f t="shared" si="47"/>
        <v>47239</v>
      </c>
      <c r="AI96" s="122">
        <v>83</v>
      </c>
      <c r="AJ96" s="130">
        <f t="shared" si="31"/>
        <v>77193.575721460278</v>
      </c>
      <c r="AK96" s="166">
        <f t="shared" si="38"/>
        <v>212.28</v>
      </c>
      <c r="AL96" s="166">
        <f t="shared" si="39"/>
        <v>1479.0310562147192</v>
      </c>
      <c r="AM96" s="166">
        <f t="shared" si="43"/>
        <v>1691.31</v>
      </c>
      <c r="AN96" s="166">
        <f t="shared" si="32"/>
        <v>75714.544665245558</v>
      </c>
    </row>
    <row r="97" spans="1:40" x14ac:dyDescent="0.25">
      <c r="A97" s="114">
        <f t="shared" si="44"/>
        <v>47270</v>
      </c>
      <c r="B97" s="115">
        <v>84</v>
      </c>
      <c r="C97" s="116">
        <f t="shared" si="24"/>
        <v>54147.232013372937</v>
      </c>
      <c r="D97" s="117">
        <f t="shared" si="25"/>
        <v>148.9</v>
      </c>
      <c r="E97" s="117">
        <f t="shared" si="33"/>
        <v>712.49981233363508</v>
      </c>
      <c r="F97" s="117">
        <f t="shared" si="40"/>
        <v>861.4</v>
      </c>
      <c r="G97" s="117">
        <f t="shared" si="26"/>
        <v>53434.732201039304</v>
      </c>
      <c r="L97" s="165">
        <f t="shared" si="45"/>
        <v>47270</v>
      </c>
      <c r="M97" s="122">
        <v>84</v>
      </c>
      <c r="N97" s="130">
        <f t="shared" si="27"/>
        <v>11590.540329479792</v>
      </c>
      <c r="O97" s="166">
        <f t="shared" si="34"/>
        <v>31.87</v>
      </c>
      <c r="P97" s="166">
        <f t="shared" si="35"/>
        <v>414.12919890485131</v>
      </c>
      <c r="Q97" s="166">
        <f t="shared" si="41"/>
        <v>446</v>
      </c>
      <c r="R97" s="166">
        <f t="shared" si="28"/>
        <v>11176.411130574941</v>
      </c>
      <c r="W97" s="165">
        <f t="shared" si="46"/>
        <v>47270</v>
      </c>
      <c r="X97" s="122">
        <v>84</v>
      </c>
      <c r="Y97" s="130">
        <f t="shared" si="29"/>
        <v>19063.419066358081</v>
      </c>
      <c r="Z97" s="166">
        <f t="shared" si="36"/>
        <v>0</v>
      </c>
      <c r="AA97" s="166">
        <f t="shared" si="37"/>
        <v>706.05255801326223</v>
      </c>
      <c r="AB97" s="166">
        <f t="shared" si="42"/>
        <v>706.05</v>
      </c>
      <c r="AC97" s="166">
        <f t="shared" si="30"/>
        <v>18357.366508344818</v>
      </c>
      <c r="AH97" s="165">
        <f t="shared" si="47"/>
        <v>47270</v>
      </c>
      <c r="AI97" s="122">
        <v>84</v>
      </c>
      <c r="AJ97" s="130">
        <f t="shared" si="31"/>
        <v>75714.544665245558</v>
      </c>
      <c r="AK97" s="166">
        <f t="shared" si="38"/>
        <v>208.21</v>
      </c>
      <c r="AL97" s="166">
        <f t="shared" si="39"/>
        <v>1483.09839161931</v>
      </c>
      <c r="AM97" s="166">
        <f t="shared" si="43"/>
        <v>1691.31</v>
      </c>
      <c r="AN97" s="166">
        <f t="shared" si="32"/>
        <v>74231.44627362625</v>
      </c>
    </row>
    <row r="98" spans="1:40" x14ac:dyDescent="0.25">
      <c r="A98" s="114">
        <f t="shared" si="44"/>
        <v>47300</v>
      </c>
      <c r="B98" s="115">
        <v>85</v>
      </c>
      <c r="C98" s="116">
        <f t="shared" si="24"/>
        <v>53434.732201039304</v>
      </c>
      <c r="D98" s="117">
        <f t="shared" si="25"/>
        <v>146.94999999999999</v>
      </c>
      <c r="E98" s="117">
        <f t="shared" si="33"/>
        <v>714.45918681755268</v>
      </c>
      <c r="F98" s="117">
        <f t="shared" si="40"/>
        <v>861.4</v>
      </c>
      <c r="G98" s="117">
        <f t="shared" si="26"/>
        <v>52720.273014221748</v>
      </c>
      <c r="L98" s="165">
        <f t="shared" si="45"/>
        <v>47300</v>
      </c>
      <c r="M98" s="122">
        <v>85</v>
      </c>
      <c r="N98" s="130">
        <f t="shared" si="27"/>
        <v>11176.411130574941</v>
      </c>
      <c r="O98" s="166">
        <f t="shared" si="34"/>
        <v>30.74</v>
      </c>
      <c r="P98" s="166">
        <f t="shared" si="35"/>
        <v>415.26805420183962</v>
      </c>
      <c r="Q98" s="166">
        <f t="shared" si="41"/>
        <v>446</v>
      </c>
      <c r="R98" s="166">
        <f t="shared" si="28"/>
        <v>10761.143076373102</v>
      </c>
      <c r="W98" s="165">
        <f t="shared" si="46"/>
        <v>47300</v>
      </c>
      <c r="X98" s="122">
        <v>85</v>
      </c>
      <c r="Y98" s="130">
        <f t="shared" si="29"/>
        <v>18357.366508344818</v>
      </c>
      <c r="Z98" s="166">
        <f t="shared" si="36"/>
        <v>0</v>
      </c>
      <c r="AA98" s="166">
        <f t="shared" si="37"/>
        <v>706.05255801326223</v>
      </c>
      <c r="AB98" s="166">
        <f t="shared" si="42"/>
        <v>706.05</v>
      </c>
      <c r="AC98" s="166">
        <f t="shared" si="30"/>
        <v>17651.313950331554</v>
      </c>
      <c r="AH98" s="165">
        <f t="shared" si="47"/>
        <v>47300</v>
      </c>
      <c r="AI98" s="122">
        <v>85</v>
      </c>
      <c r="AJ98" s="130">
        <f t="shared" si="31"/>
        <v>74231.44627362625</v>
      </c>
      <c r="AK98" s="166">
        <f t="shared" si="38"/>
        <v>204.14</v>
      </c>
      <c r="AL98" s="166">
        <f t="shared" si="39"/>
        <v>1487.1769121962629</v>
      </c>
      <c r="AM98" s="166">
        <f t="shared" si="43"/>
        <v>1691.31</v>
      </c>
      <c r="AN98" s="166">
        <f t="shared" si="32"/>
        <v>72744.269361429993</v>
      </c>
    </row>
    <row r="99" spans="1:40" x14ac:dyDescent="0.25">
      <c r="A99" s="114">
        <f t="shared" si="44"/>
        <v>47331</v>
      </c>
      <c r="B99" s="115">
        <v>86</v>
      </c>
      <c r="C99" s="116">
        <f t="shared" si="24"/>
        <v>52720.273014221748</v>
      </c>
      <c r="D99" s="117">
        <f t="shared" si="25"/>
        <v>144.97999999999999</v>
      </c>
      <c r="E99" s="117">
        <f t="shared" si="33"/>
        <v>716.42394958130092</v>
      </c>
      <c r="F99" s="117">
        <f t="shared" si="40"/>
        <v>861.4</v>
      </c>
      <c r="G99" s="117">
        <f t="shared" si="26"/>
        <v>52003.849064640446</v>
      </c>
      <c r="L99" s="165">
        <f t="shared" si="45"/>
        <v>47331</v>
      </c>
      <c r="M99" s="122">
        <v>86</v>
      </c>
      <c r="N99" s="130">
        <f t="shared" si="27"/>
        <v>10761.143076373102</v>
      </c>
      <c r="O99" s="166">
        <f t="shared" si="34"/>
        <v>29.59</v>
      </c>
      <c r="P99" s="166">
        <f t="shared" si="35"/>
        <v>416.41004135089463</v>
      </c>
      <c r="Q99" s="166">
        <f t="shared" si="41"/>
        <v>446</v>
      </c>
      <c r="R99" s="166">
        <f t="shared" si="28"/>
        <v>10344.733035022207</v>
      </c>
      <c r="W99" s="165">
        <f t="shared" si="46"/>
        <v>47331</v>
      </c>
      <c r="X99" s="122">
        <v>86</v>
      </c>
      <c r="Y99" s="130">
        <f t="shared" si="29"/>
        <v>17651.313950331554</v>
      </c>
      <c r="Z99" s="166">
        <f t="shared" si="36"/>
        <v>0</v>
      </c>
      <c r="AA99" s="166">
        <f t="shared" si="37"/>
        <v>706.05255801326223</v>
      </c>
      <c r="AB99" s="166">
        <f t="shared" si="42"/>
        <v>706.05</v>
      </c>
      <c r="AC99" s="166">
        <f t="shared" si="30"/>
        <v>16945.261392318291</v>
      </c>
      <c r="AH99" s="165">
        <f t="shared" si="47"/>
        <v>47331</v>
      </c>
      <c r="AI99" s="122">
        <v>86</v>
      </c>
      <c r="AJ99" s="130">
        <f t="shared" si="31"/>
        <v>72744.269361429993</v>
      </c>
      <c r="AK99" s="166">
        <f t="shared" si="38"/>
        <v>200.05</v>
      </c>
      <c r="AL99" s="166">
        <f t="shared" si="39"/>
        <v>1491.2666487048025</v>
      </c>
      <c r="AM99" s="166">
        <f t="shared" si="43"/>
        <v>1691.31</v>
      </c>
      <c r="AN99" s="166">
        <f t="shared" si="32"/>
        <v>71253.002712725196</v>
      </c>
    </row>
    <row r="100" spans="1:40" x14ac:dyDescent="0.25">
      <c r="A100" s="114">
        <f t="shared" si="44"/>
        <v>47362</v>
      </c>
      <c r="B100" s="115">
        <v>87</v>
      </c>
      <c r="C100" s="116">
        <f t="shared" si="24"/>
        <v>52003.849064640446</v>
      </c>
      <c r="D100" s="117">
        <f t="shared" si="25"/>
        <v>143.01</v>
      </c>
      <c r="E100" s="117">
        <f t="shared" si="33"/>
        <v>718.39411544264942</v>
      </c>
      <c r="F100" s="117">
        <f t="shared" si="40"/>
        <v>861.4</v>
      </c>
      <c r="G100" s="117">
        <f t="shared" si="26"/>
        <v>51285.454949197796</v>
      </c>
      <c r="L100" s="165">
        <f t="shared" si="45"/>
        <v>47362</v>
      </c>
      <c r="M100" s="122">
        <v>87</v>
      </c>
      <c r="N100" s="130">
        <f t="shared" si="27"/>
        <v>10344.733035022207</v>
      </c>
      <c r="O100" s="166">
        <f t="shared" si="34"/>
        <v>28.45</v>
      </c>
      <c r="P100" s="166">
        <f t="shared" si="35"/>
        <v>417.55516896460961</v>
      </c>
      <c r="Q100" s="166">
        <f t="shared" si="41"/>
        <v>446</v>
      </c>
      <c r="R100" s="166">
        <f t="shared" si="28"/>
        <v>9927.1778660575983</v>
      </c>
      <c r="W100" s="165">
        <f t="shared" si="46"/>
        <v>47362</v>
      </c>
      <c r="X100" s="122">
        <v>87</v>
      </c>
      <c r="Y100" s="130">
        <f t="shared" si="29"/>
        <v>16945.261392318291</v>
      </c>
      <c r="Z100" s="166">
        <f t="shared" si="36"/>
        <v>0</v>
      </c>
      <c r="AA100" s="166">
        <f t="shared" si="37"/>
        <v>706.05255801326223</v>
      </c>
      <c r="AB100" s="166">
        <f t="shared" si="42"/>
        <v>706.05</v>
      </c>
      <c r="AC100" s="166">
        <f t="shared" si="30"/>
        <v>16239.208834305029</v>
      </c>
      <c r="AH100" s="165">
        <f t="shared" si="47"/>
        <v>47362</v>
      </c>
      <c r="AI100" s="122">
        <v>87</v>
      </c>
      <c r="AJ100" s="130">
        <f t="shared" si="31"/>
        <v>71253.002712725196</v>
      </c>
      <c r="AK100" s="166">
        <f t="shared" si="38"/>
        <v>195.95</v>
      </c>
      <c r="AL100" s="166">
        <f t="shared" si="39"/>
        <v>1495.3676319887409</v>
      </c>
      <c r="AM100" s="166">
        <f t="shared" si="43"/>
        <v>1691.31</v>
      </c>
      <c r="AN100" s="166">
        <f t="shared" si="32"/>
        <v>69757.635080736451</v>
      </c>
    </row>
    <row r="101" spans="1:40" x14ac:dyDescent="0.25">
      <c r="A101" s="114">
        <f t="shared" si="44"/>
        <v>47392</v>
      </c>
      <c r="B101" s="115">
        <v>88</v>
      </c>
      <c r="C101" s="116">
        <f t="shared" si="24"/>
        <v>51285.454949197796</v>
      </c>
      <c r="D101" s="117">
        <f t="shared" si="25"/>
        <v>141.04</v>
      </c>
      <c r="E101" s="117">
        <f t="shared" si="33"/>
        <v>720.36969926011682</v>
      </c>
      <c r="F101" s="117">
        <f t="shared" si="40"/>
        <v>861.4</v>
      </c>
      <c r="G101" s="117">
        <f t="shared" si="26"/>
        <v>50565.085249937678</v>
      </c>
      <c r="L101" s="165">
        <f t="shared" si="45"/>
        <v>47392</v>
      </c>
      <c r="M101" s="122">
        <v>88</v>
      </c>
      <c r="N101" s="130">
        <f t="shared" si="27"/>
        <v>9927.1778660575983</v>
      </c>
      <c r="O101" s="166">
        <f t="shared" si="34"/>
        <v>27.3</v>
      </c>
      <c r="P101" s="166">
        <f t="shared" si="35"/>
        <v>418.70344567926236</v>
      </c>
      <c r="Q101" s="166">
        <f t="shared" si="41"/>
        <v>446</v>
      </c>
      <c r="R101" s="166">
        <f t="shared" si="28"/>
        <v>9508.4744203783357</v>
      </c>
      <c r="W101" s="165">
        <f t="shared" si="46"/>
        <v>47392</v>
      </c>
      <c r="X101" s="122">
        <v>88</v>
      </c>
      <c r="Y101" s="130">
        <f t="shared" si="29"/>
        <v>16239.208834305029</v>
      </c>
      <c r="Z101" s="166">
        <f t="shared" si="36"/>
        <v>0</v>
      </c>
      <c r="AA101" s="166">
        <f t="shared" si="37"/>
        <v>706.05255801326223</v>
      </c>
      <c r="AB101" s="166">
        <f t="shared" si="42"/>
        <v>706.05</v>
      </c>
      <c r="AC101" s="166">
        <f t="shared" si="30"/>
        <v>15533.156276291767</v>
      </c>
      <c r="AH101" s="165">
        <f t="shared" si="47"/>
        <v>47392</v>
      </c>
      <c r="AI101" s="122">
        <v>88</v>
      </c>
      <c r="AJ101" s="130">
        <f t="shared" si="31"/>
        <v>69757.635080736451</v>
      </c>
      <c r="AK101" s="166">
        <f t="shared" si="38"/>
        <v>191.83</v>
      </c>
      <c r="AL101" s="166">
        <f t="shared" si="39"/>
        <v>1499.4798929767098</v>
      </c>
      <c r="AM101" s="166">
        <f t="shared" si="43"/>
        <v>1691.31</v>
      </c>
      <c r="AN101" s="166">
        <f t="shared" si="32"/>
        <v>68258.155187759738</v>
      </c>
    </row>
    <row r="102" spans="1:40" x14ac:dyDescent="0.25">
      <c r="A102" s="114">
        <f t="shared" si="44"/>
        <v>47423</v>
      </c>
      <c r="B102" s="115">
        <v>89</v>
      </c>
      <c r="C102" s="116">
        <f t="shared" si="24"/>
        <v>50565.085249937678</v>
      </c>
      <c r="D102" s="117">
        <f t="shared" si="25"/>
        <v>139.05000000000001</v>
      </c>
      <c r="E102" s="117">
        <f t="shared" si="33"/>
        <v>722.35071593308214</v>
      </c>
      <c r="F102" s="117">
        <f t="shared" si="40"/>
        <v>861.4</v>
      </c>
      <c r="G102" s="117">
        <f t="shared" si="26"/>
        <v>49842.734534004594</v>
      </c>
      <c r="L102" s="165">
        <f t="shared" si="45"/>
        <v>47423</v>
      </c>
      <c r="M102" s="122">
        <v>89</v>
      </c>
      <c r="N102" s="130">
        <f t="shared" si="27"/>
        <v>9508.4744203783357</v>
      </c>
      <c r="O102" s="166">
        <f t="shared" si="34"/>
        <v>26.15</v>
      </c>
      <c r="P102" s="166">
        <f t="shared" si="35"/>
        <v>419.85488015488028</v>
      </c>
      <c r="Q102" s="166">
        <f t="shared" si="41"/>
        <v>446</v>
      </c>
      <c r="R102" s="166">
        <f t="shared" si="28"/>
        <v>9088.6195402234553</v>
      </c>
      <c r="W102" s="165">
        <f t="shared" si="46"/>
        <v>47423</v>
      </c>
      <c r="X102" s="122">
        <v>89</v>
      </c>
      <c r="Y102" s="130">
        <f t="shared" si="29"/>
        <v>15533.156276291767</v>
      </c>
      <c r="Z102" s="166">
        <f t="shared" si="36"/>
        <v>0</v>
      </c>
      <c r="AA102" s="166">
        <f t="shared" si="37"/>
        <v>706.05255801326223</v>
      </c>
      <c r="AB102" s="166">
        <f t="shared" si="42"/>
        <v>706.05</v>
      </c>
      <c r="AC102" s="166">
        <f t="shared" si="30"/>
        <v>14827.103718278506</v>
      </c>
      <c r="AH102" s="165">
        <f t="shared" si="47"/>
        <v>47423</v>
      </c>
      <c r="AI102" s="122">
        <v>89</v>
      </c>
      <c r="AJ102" s="130">
        <f t="shared" si="31"/>
        <v>68258.155187759738</v>
      </c>
      <c r="AK102" s="166">
        <f t="shared" si="38"/>
        <v>187.71</v>
      </c>
      <c r="AL102" s="166">
        <f t="shared" si="39"/>
        <v>1503.6034626823957</v>
      </c>
      <c r="AM102" s="166">
        <f t="shared" si="43"/>
        <v>1691.31</v>
      </c>
      <c r="AN102" s="166">
        <f t="shared" si="32"/>
        <v>66754.551725077341</v>
      </c>
    </row>
    <row r="103" spans="1:40" x14ac:dyDescent="0.25">
      <c r="A103" s="114">
        <f t="shared" si="44"/>
        <v>47453</v>
      </c>
      <c r="B103" s="115">
        <v>90</v>
      </c>
      <c r="C103" s="116">
        <f t="shared" si="24"/>
        <v>49842.734534004594</v>
      </c>
      <c r="D103" s="117">
        <f t="shared" si="25"/>
        <v>137.07</v>
      </c>
      <c r="E103" s="117">
        <f t="shared" si="33"/>
        <v>724.33718040189808</v>
      </c>
      <c r="F103" s="117">
        <f t="shared" si="40"/>
        <v>861.4</v>
      </c>
      <c r="G103" s="117">
        <f t="shared" si="26"/>
        <v>49118.397353602697</v>
      </c>
      <c r="L103" s="165">
        <f t="shared" si="45"/>
        <v>47453</v>
      </c>
      <c r="M103" s="122">
        <v>90</v>
      </c>
      <c r="N103" s="130">
        <f t="shared" si="27"/>
        <v>9088.6195402234553</v>
      </c>
      <c r="O103" s="166">
        <f t="shared" si="34"/>
        <v>24.99</v>
      </c>
      <c r="P103" s="166">
        <f t="shared" si="35"/>
        <v>421.00948107530621</v>
      </c>
      <c r="Q103" s="166">
        <f t="shared" si="41"/>
        <v>446</v>
      </c>
      <c r="R103" s="166">
        <f t="shared" si="28"/>
        <v>8667.6100591481481</v>
      </c>
      <c r="W103" s="165">
        <f t="shared" si="46"/>
        <v>47453</v>
      </c>
      <c r="X103" s="122">
        <v>90</v>
      </c>
      <c r="Y103" s="130">
        <f t="shared" si="29"/>
        <v>14827.103718278506</v>
      </c>
      <c r="Z103" s="166">
        <f t="shared" si="36"/>
        <v>0</v>
      </c>
      <c r="AA103" s="166">
        <f t="shared" si="37"/>
        <v>706.05255801326223</v>
      </c>
      <c r="AB103" s="166">
        <f t="shared" si="42"/>
        <v>706.05</v>
      </c>
      <c r="AC103" s="166">
        <f t="shared" si="30"/>
        <v>14121.051160265244</v>
      </c>
      <c r="AH103" s="165">
        <f t="shared" si="47"/>
        <v>47453</v>
      </c>
      <c r="AI103" s="122">
        <v>90</v>
      </c>
      <c r="AJ103" s="130">
        <f t="shared" si="31"/>
        <v>66754.551725077341</v>
      </c>
      <c r="AK103" s="166">
        <f t="shared" si="38"/>
        <v>183.58</v>
      </c>
      <c r="AL103" s="166">
        <f t="shared" si="39"/>
        <v>1507.7383722047725</v>
      </c>
      <c r="AM103" s="166">
        <f t="shared" si="43"/>
        <v>1691.31</v>
      </c>
      <c r="AN103" s="166">
        <f t="shared" si="32"/>
        <v>65246.813352872567</v>
      </c>
    </row>
    <row r="104" spans="1:40" x14ac:dyDescent="0.25">
      <c r="A104" s="114">
        <f t="shared" si="44"/>
        <v>47484</v>
      </c>
      <c r="B104" s="115">
        <v>91</v>
      </c>
      <c r="C104" s="116">
        <f t="shared" si="24"/>
        <v>49118.397353602697</v>
      </c>
      <c r="D104" s="117">
        <f t="shared" si="25"/>
        <v>135.08000000000001</v>
      </c>
      <c r="E104" s="117">
        <f t="shared" si="33"/>
        <v>726.32910764800329</v>
      </c>
      <c r="F104" s="117">
        <f t="shared" si="40"/>
        <v>861.4</v>
      </c>
      <c r="G104" s="117">
        <f t="shared" si="26"/>
        <v>48392.068245954695</v>
      </c>
      <c r="L104" s="165">
        <f t="shared" si="45"/>
        <v>47484</v>
      </c>
      <c r="M104" s="122">
        <v>91</v>
      </c>
      <c r="N104" s="130">
        <f t="shared" si="27"/>
        <v>8667.6100591481481</v>
      </c>
      <c r="O104" s="166">
        <f t="shared" si="34"/>
        <v>23.84</v>
      </c>
      <c r="P104" s="166">
        <f t="shared" si="35"/>
        <v>422.16725714826333</v>
      </c>
      <c r="Q104" s="166">
        <f t="shared" si="41"/>
        <v>446</v>
      </c>
      <c r="R104" s="166">
        <f t="shared" si="28"/>
        <v>8245.442801999885</v>
      </c>
      <c r="W104" s="165">
        <f t="shared" si="46"/>
        <v>47484</v>
      </c>
      <c r="X104" s="122">
        <v>91</v>
      </c>
      <c r="Y104" s="130">
        <f t="shared" si="29"/>
        <v>14121.051160265244</v>
      </c>
      <c r="Z104" s="166">
        <f t="shared" si="36"/>
        <v>0</v>
      </c>
      <c r="AA104" s="166">
        <f t="shared" si="37"/>
        <v>706.05255801326223</v>
      </c>
      <c r="AB104" s="166">
        <f t="shared" si="42"/>
        <v>706.05</v>
      </c>
      <c r="AC104" s="166">
        <f t="shared" si="30"/>
        <v>13414.998602251982</v>
      </c>
      <c r="AH104" s="165">
        <f t="shared" si="47"/>
        <v>47484</v>
      </c>
      <c r="AI104" s="122">
        <v>91</v>
      </c>
      <c r="AJ104" s="130">
        <f t="shared" si="31"/>
        <v>65246.813352872567</v>
      </c>
      <c r="AK104" s="166">
        <f t="shared" si="38"/>
        <v>179.43</v>
      </c>
      <c r="AL104" s="166">
        <f t="shared" si="39"/>
        <v>1511.8846527283356</v>
      </c>
      <c r="AM104" s="166">
        <f t="shared" si="43"/>
        <v>1691.31</v>
      </c>
      <c r="AN104" s="166">
        <f t="shared" si="32"/>
        <v>63734.928700144228</v>
      </c>
    </row>
    <row r="105" spans="1:40" x14ac:dyDescent="0.25">
      <c r="A105" s="114">
        <f t="shared" si="44"/>
        <v>47515</v>
      </c>
      <c r="B105" s="115">
        <v>92</v>
      </c>
      <c r="C105" s="116">
        <f t="shared" si="24"/>
        <v>48392.068245954695</v>
      </c>
      <c r="D105" s="117">
        <f t="shared" si="25"/>
        <v>133.08000000000001</v>
      </c>
      <c r="E105" s="117">
        <f t="shared" si="33"/>
        <v>728.32651269403527</v>
      </c>
      <c r="F105" s="117">
        <f t="shared" si="40"/>
        <v>861.4</v>
      </c>
      <c r="G105" s="117">
        <f t="shared" si="26"/>
        <v>47663.741733260656</v>
      </c>
      <c r="L105" s="165">
        <f t="shared" si="45"/>
        <v>47515</v>
      </c>
      <c r="M105" s="122">
        <v>92</v>
      </c>
      <c r="N105" s="130">
        <f t="shared" si="27"/>
        <v>8245.442801999885</v>
      </c>
      <c r="O105" s="166">
        <f t="shared" si="34"/>
        <v>22.67</v>
      </c>
      <c r="P105" s="166">
        <f t="shared" si="35"/>
        <v>423.328217105421</v>
      </c>
      <c r="Q105" s="166">
        <f t="shared" si="41"/>
        <v>446</v>
      </c>
      <c r="R105" s="166">
        <f t="shared" si="28"/>
        <v>7822.1145848944643</v>
      </c>
      <c r="W105" s="165">
        <f t="shared" si="46"/>
        <v>47515</v>
      </c>
      <c r="X105" s="122">
        <v>92</v>
      </c>
      <c r="Y105" s="130">
        <f t="shared" si="29"/>
        <v>13414.998602251982</v>
      </c>
      <c r="Z105" s="166">
        <f t="shared" si="36"/>
        <v>0</v>
      </c>
      <c r="AA105" s="166">
        <f t="shared" si="37"/>
        <v>706.05255801326223</v>
      </c>
      <c r="AB105" s="166">
        <f t="shared" si="42"/>
        <v>706.05</v>
      </c>
      <c r="AC105" s="166">
        <f t="shared" si="30"/>
        <v>12708.946044238721</v>
      </c>
      <c r="AH105" s="165">
        <f t="shared" si="47"/>
        <v>47515</v>
      </c>
      <c r="AI105" s="122">
        <v>92</v>
      </c>
      <c r="AJ105" s="130">
        <f t="shared" si="31"/>
        <v>63734.928700144228</v>
      </c>
      <c r="AK105" s="166">
        <f t="shared" si="38"/>
        <v>175.27</v>
      </c>
      <c r="AL105" s="166">
        <f t="shared" si="39"/>
        <v>1516.0423355233384</v>
      </c>
      <c r="AM105" s="166">
        <f t="shared" si="43"/>
        <v>1691.31</v>
      </c>
      <c r="AN105" s="166">
        <f t="shared" si="32"/>
        <v>62218.886364620892</v>
      </c>
    </row>
    <row r="106" spans="1:40" x14ac:dyDescent="0.25">
      <c r="A106" s="114">
        <f t="shared" si="44"/>
        <v>47543</v>
      </c>
      <c r="B106" s="115">
        <v>93</v>
      </c>
      <c r="C106" s="116">
        <f t="shared" si="24"/>
        <v>47663.741733260656</v>
      </c>
      <c r="D106" s="117">
        <f t="shared" si="25"/>
        <v>131.08000000000001</v>
      </c>
      <c r="E106" s="117">
        <f t="shared" si="33"/>
        <v>730.32941060394398</v>
      </c>
      <c r="F106" s="117">
        <f t="shared" si="40"/>
        <v>861.4</v>
      </c>
      <c r="G106" s="117">
        <f t="shared" si="26"/>
        <v>46933.41232265671</v>
      </c>
      <c r="L106" s="165">
        <f t="shared" si="45"/>
        <v>47543</v>
      </c>
      <c r="M106" s="122">
        <v>93</v>
      </c>
      <c r="N106" s="130">
        <f t="shared" si="27"/>
        <v>7822.1145848944643</v>
      </c>
      <c r="O106" s="166">
        <f t="shared" si="34"/>
        <v>21.51</v>
      </c>
      <c r="P106" s="166">
        <f t="shared" si="35"/>
        <v>424.49236970246091</v>
      </c>
      <c r="Q106" s="166">
        <f t="shared" si="41"/>
        <v>446</v>
      </c>
      <c r="R106" s="166">
        <f t="shared" si="28"/>
        <v>7397.6222151920038</v>
      </c>
      <c r="W106" s="165">
        <f t="shared" si="46"/>
        <v>47543</v>
      </c>
      <c r="X106" s="122">
        <v>93</v>
      </c>
      <c r="Y106" s="130">
        <f t="shared" si="29"/>
        <v>12708.946044238721</v>
      </c>
      <c r="Z106" s="166">
        <f t="shared" si="36"/>
        <v>0</v>
      </c>
      <c r="AA106" s="166">
        <f t="shared" si="37"/>
        <v>706.05255801326223</v>
      </c>
      <c r="AB106" s="166">
        <f t="shared" si="42"/>
        <v>706.05</v>
      </c>
      <c r="AC106" s="166">
        <f t="shared" si="30"/>
        <v>12002.893486225459</v>
      </c>
      <c r="AH106" s="165">
        <f t="shared" si="47"/>
        <v>47543</v>
      </c>
      <c r="AI106" s="122">
        <v>93</v>
      </c>
      <c r="AJ106" s="130">
        <f t="shared" si="31"/>
        <v>62218.886364620892</v>
      </c>
      <c r="AK106" s="166">
        <f t="shared" si="38"/>
        <v>171.1</v>
      </c>
      <c r="AL106" s="166">
        <f t="shared" si="39"/>
        <v>1520.2114519460279</v>
      </c>
      <c r="AM106" s="166">
        <f t="shared" si="43"/>
        <v>1691.31</v>
      </c>
      <c r="AN106" s="166">
        <f t="shared" si="32"/>
        <v>60698.674912674862</v>
      </c>
    </row>
    <row r="107" spans="1:40" x14ac:dyDescent="0.25">
      <c r="A107" s="114">
        <f t="shared" si="44"/>
        <v>47574</v>
      </c>
      <c r="B107" s="115">
        <v>94</v>
      </c>
      <c r="C107" s="116">
        <f t="shared" si="24"/>
        <v>46933.41232265671</v>
      </c>
      <c r="D107" s="117">
        <f t="shared" si="25"/>
        <v>129.07</v>
      </c>
      <c r="E107" s="117">
        <f t="shared" si="33"/>
        <v>732.33781648310469</v>
      </c>
      <c r="F107" s="117">
        <f t="shared" si="40"/>
        <v>861.4</v>
      </c>
      <c r="G107" s="117">
        <f t="shared" si="26"/>
        <v>46201.074506173609</v>
      </c>
      <c r="L107" s="165">
        <f t="shared" si="45"/>
        <v>47574</v>
      </c>
      <c r="M107" s="122">
        <v>94</v>
      </c>
      <c r="N107" s="130">
        <f t="shared" si="27"/>
        <v>7397.6222151920038</v>
      </c>
      <c r="O107" s="166">
        <f t="shared" si="34"/>
        <v>20.34</v>
      </c>
      <c r="P107" s="166">
        <f t="shared" si="35"/>
        <v>425.65972371914268</v>
      </c>
      <c r="Q107" s="166">
        <f t="shared" si="41"/>
        <v>446</v>
      </c>
      <c r="R107" s="166">
        <f t="shared" si="28"/>
        <v>6971.9624914728611</v>
      </c>
      <c r="W107" s="165">
        <f t="shared" si="46"/>
        <v>47574</v>
      </c>
      <c r="X107" s="122">
        <v>94</v>
      </c>
      <c r="Y107" s="130">
        <f t="shared" si="29"/>
        <v>12002.893486225459</v>
      </c>
      <c r="Z107" s="166">
        <f t="shared" si="36"/>
        <v>0</v>
      </c>
      <c r="AA107" s="166">
        <f t="shared" si="37"/>
        <v>706.05255801326223</v>
      </c>
      <c r="AB107" s="166">
        <f t="shared" si="42"/>
        <v>706.05</v>
      </c>
      <c r="AC107" s="166">
        <f t="shared" si="30"/>
        <v>11296.840928212197</v>
      </c>
      <c r="AH107" s="165">
        <f t="shared" si="47"/>
        <v>47574</v>
      </c>
      <c r="AI107" s="122">
        <v>94</v>
      </c>
      <c r="AJ107" s="130">
        <f t="shared" si="31"/>
        <v>60698.674912674862</v>
      </c>
      <c r="AK107" s="166">
        <f t="shared" si="38"/>
        <v>166.92</v>
      </c>
      <c r="AL107" s="166">
        <f t="shared" si="39"/>
        <v>1524.3920334388793</v>
      </c>
      <c r="AM107" s="166">
        <f t="shared" si="43"/>
        <v>1691.31</v>
      </c>
      <c r="AN107" s="166">
        <f t="shared" si="32"/>
        <v>59174.28287923598</v>
      </c>
    </row>
    <row r="108" spans="1:40" x14ac:dyDescent="0.25">
      <c r="A108" s="114">
        <f t="shared" si="44"/>
        <v>47604</v>
      </c>
      <c r="B108" s="115">
        <v>95</v>
      </c>
      <c r="C108" s="116">
        <f t="shared" si="24"/>
        <v>46201.074506173609</v>
      </c>
      <c r="D108" s="117">
        <f t="shared" si="25"/>
        <v>127.05</v>
      </c>
      <c r="E108" s="117">
        <f t="shared" si="33"/>
        <v>734.35174547843326</v>
      </c>
      <c r="F108" s="117">
        <f t="shared" si="40"/>
        <v>861.4</v>
      </c>
      <c r="G108" s="117">
        <f t="shared" si="26"/>
        <v>45466.722760695178</v>
      </c>
      <c r="L108" s="165">
        <f t="shared" si="45"/>
        <v>47604</v>
      </c>
      <c r="M108" s="122">
        <v>95</v>
      </c>
      <c r="N108" s="130">
        <f t="shared" si="27"/>
        <v>6971.9624914728611</v>
      </c>
      <c r="O108" s="166">
        <f t="shared" si="34"/>
        <v>19.170000000000002</v>
      </c>
      <c r="P108" s="166">
        <f t="shared" si="35"/>
        <v>426.83028795937031</v>
      </c>
      <c r="Q108" s="166">
        <f t="shared" si="41"/>
        <v>446</v>
      </c>
      <c r="R108" s="166">
        <f t="shared" si="28"/>
        <v>6545.1322035134908</v>
      </c>
      <c r="W108" s="165">
        <f t="shared" si="46"/>
        <v>47604</v>
      </c>
      <c r="X108" s="122">
        <v>95</v>
      </c>
      <c r="Y108" s="130">
        <f t="shared" si="29"/>
        <v>11296.840928212197</v>
      </c>
      <c r="Z108" s="166">
        <f t="shared" si="36"/>
        <v>0</v>
      </c>
      <c r="AA108" s="166">
        <f t="shared" si="37"/>
        <v>706.05255801326223</v>
      </c>
      <c r="AB108" s="166">
        <f t="shared" si="42"/>
        <v>706.05</v>
      </c>
      <c r="AC108" s="166">
        <f t="shared" si="30"/>
        <v>10590.788370198936</v>
      </c>
      <c r="AH108" s="165">
        <f t="shared" si="47"/>
        <v>47604</v>
      </c>
      <c r="AI108" s="122">
        <v>95</v>
      </c>
      <c r="AJ108" s="130">
        <f t="shared" si="31"/>
        <v>59174.28287923598</v>
      </c>
      <c r="AK108" s="166">
        <f t="shared" si="38"/>
        <v>162.72999999999999</v>
      </c>
      <c r="AL108" s="166">
        <f t="shared" si="39"/>
        <v>1528.584111530836</v>
      </c>
      <c r="AM108" s="166">
        <f t="shared" si="43"/>
        <v>1691.31</v>
      </c>
      <c r="AN108" s="166">
        <f t="shared" si="32"/>
        <v>57645.698767705144</v>
      </c>
    </row>
    <row r="109" spans="1:40" x14ac:dyDescent="0.25">
      <c r="A109" s="114">
        <f t="shared" si="44"/>
        <v>47635</v>
      </c>
      <c r="B109" s="115">
        <v>96</v>
      </c>
      <c r="C109" s="116">
        <f t="shared" si="24"/>
        <v>45466.722760695178</v>
      </c>
      <c r="D109" s="117">
        <f t="shared" si="25"/>
        <v>125.03</v>
      </c>
      <c r="E109" s="117">
        <f t="shared" si="33"/>
        <v>736.37121277849906</v>
      </c>
      <c r="F109" s="117">
        <f t="shared" si="40"/>
        <v>861.4</v>
      </c>
      <c r="G109" s="117">
        <f t="shared" si="26"/>
        <v>44730.351547916682</v>
      </c>
      <c r="L109" s="165">
        <f t="shared" si="45"/>
        <v>47635</v>
      </c>
      <c r="M109" s="122">
        <v>96</v>
      </c>
      <c r="N109" s="130">
        <f t="shared" si="27"/>
        <v>6545.1322035134908</v>
      </c>
      <c r="O109" s="166">
        <f t="shared" si="34"/>
        <v>18</v>
      </c>
      <c r="P109" s="166">
        <f t="shared" si="35"/>
        <v>428.00407125125861</v>
      </c>
      <c r="Q109" s="166">
        <f t="shared" si="41"/>
        <v>446</v>
      </c>
      <c r="R109" s="166">
        <f t="shared" si="28"/>
        <v>6117.1281322622326</v>
      </c>
      <c r="W109" s="165">
        <f t="shared" si="46"/>
        <v>47635</v>
      </c>
      <c r="X109" s="122">
        <v>96</v>
      </c>
      <c r="Y109" s="130">
        <f t="shared" si="29"/>
        <v>10590.788370198936</v>
      </c>
      <c r="Z109" s="166">
        <f t="shared" si="36"/>
        <v>0</v>
      </c>
      <c r="AA109" s="166">
        <f t="shared" si="37"/>
        <v>706.05255801326223</v>
      </c>
      <c r="AB109" s="166">
        <f t="shared" si="42"/>
        <v>706.05</v>
      </c>
      <c r="AC109" s="166">
        <f t="shared" si="30"/>
        <v>9884.7358121856741</v>
      </c>
      <c r="AH109" s="165">
        <f t="shared" si="47"/>
        <v>47635</v>
      </c>
      <c r="AI109" s="122">
        <v>96</v>
      </c>
      <c r="AJ109" s="130">
        <f t="shared" si="31"/>
        <v>57645.698767705144</v>
      </c>
      <c r="AK109" s="166">
        <f t="shared" si="38"/>
        <v>158.53</v>
      </c>
      <c r="AL109" s="166">
        <f t="shared" si="39"/>
        <v>1532.7877178375459</v>
      </c>
      <c r="AM109" s="166">
        <f t="shared" si="43"/>
        <v>1691.31</v>
      </c>
      <c r="AN109" s="166">
        <f t="shared" si="32"/>
        <v>56112.911049867595</v>
      </c>
    </row>
    <row r="110" spans="1:40" x14ac:dyDescent="0.25">
      <c r="A110" s="114">
        <f t="shared" si="44"/>
        <v>47665</v>
      </c>
      <c r="B110" s="115">
        <v>97</v>
      </c>
      <c r="C110" s="116">
        <f t="shared" si="24"/>
        <v>44730.351547916682</v>
      </c>
      <c r="D110" s="117">
        <f t="shared" si="25"/>
        <v>123.01</v>
      </c>
      <c r="E110" s="117">
        <f t="shared" si="33"/>
        <v>738.39623361363988</v>
      </c>
      <c r="F110" s="117">
        <f t="shared" si="40"/>
        <v>861.4</v>
      </c>
      <c r="G110" s="117">
        <f t="shared" si="26"/>
        <v>43991.955314303043</v>
      </c>
      <c r="L110" s="165">
        <f t="shared" si="45"/>
        <v>47665</v>
      </c>
      <c r="M110" s="122">
        <v>97</v>
      </c>
      <c r="N110" s="130">
        <f t="shared" si="27"/>
        <v>6117.1281322622326</v>
      </c>
      <c r="O110" s="166">
        <f t="shared" si="34"/>
        <v>16.82</v>
      </c>
      <c r="P110" s="166">
        <f t="shared" si="35"/>
        <v>429.18108244719951</v>
      </c>
      <c r="Q110" s="166">
        <f t="shared" si="41"/>
        <v>446</v>
      </c>
      <c r="R110" s="166">
        <f t="shared" si="28"/>
        <v>5687.9470498150331</v>
      </c>
      <c r="W110" s="165">
        <f t="shared" si="46"/>
        <v>47665</v>
      </c>
      <c r="X110" s="122">
        <v>97</v>
      </c>
      <c r="Y110" s="130">
        <f t="shared" si="29"/>
        <v>9884.7358121856741</v>
      </c>
      <c r="Z110" s="166">
        <f t="shared" si="36"/>
        <v>0</v>
      </c>
      <c r="AA110" s="166">
        <f t="shared" si="37"/>
        <v>706.05255801326223</v>
      </c>
      <c r="AB110" s="166">
        <f t="shared" si="42"/>
        <v>706.05</v>
      </c>
      <c r="AC110" s="166">
        <f t="shared" si="30"/>
        <v>9178.6832541724125</v>
      </c>
      <c r="AH110" s="165">
        <f t="shared" si="47"/>
        <v>47665</v>
      </c>
      <c r="AI110" s="122">
        <v>97</v>
      </c>
      <c r="AJ110" s="130">
        <f t="shared" si="31"/>
        <v>56112.911049867595</v>
      </c>
      <c r="AK110" s="166">
        <f t="shared" si="38"/>
        <v>154.31</v>
      </c>
      <c r="AL110" s="166">
        <f t="shared" si="39"/>
        <v>1537.0028840615992</v>
      </c>
      <c r="AM110" s="166">
        <f t="shared" si="43"/>
        <v>1691.31</v>
      </c>
      <c r="AN110" s="166">
        <f t="shared" si="32"/>
        <v>54575.908165805995</v>
      </c>
    </row>
    <row r="111" spans="1:40" x14ac:dyDescent="0.25">
      <c r="A111" s="114">
        <f t="shared" si="44"/>
        <v>47696</v>
      </c>
      <c r="B111" s="115">
        <v>98</v>
      </c>
      <c r="C111" s="116">
        <f t="shared" si="24"/>
        <v>43991.955314303043</v>
      </c>
      <c r="D111" s="117">
        <f t="shared" si="25"/>
        <v>120.98</v>
      </c>
      <c r="E111" s="117">
        <f t="shared" si="33"/>
        <v>740.42682325607745</v>
      </c>
      <c r="F111" s="117">
        <f t="shared" si="40"/>
        <v>861.4</v>
      </c>
      <c r="G111" s="117">
        <f t="shared" si="26"/>
        <v>43251.528491046964</v>
      </c>
      <c r="L111" s="165">
        <f t="shared" si="45"/>
        <v>47696</v>
      </c>
      <c r="M111" s="122">
        <v>98</v>
      </c>
      <c r="N111" s="130">
        <f t="shared" si="27"/>
        <v>5687.9470498150331</v>
      </c>
      <c r="O111" s="166">
        <f t="shared" si="34"/>
        <v>15.64</v>
      </c>
      <c r="P111" s="166">
        <f t="shared" si="35"/>
        <v>430.36133042392936</v>
      </c>
      <c r="Q111" s="166">
        <f t="shared" si="41"/>
        <v>446</v>
      </c>
      <c r="R111" s="166">
        <f t="shared" si="28"/>
        <v>5257.5857193911033</v>
      </c>
      <c r="W111" s="165">
        <f t="shared" si="46"/>
        <v>47696</v>
      </c>
      <c r="X111" s="122">
        <v>98</v>
      </c>
      <c r="Y111" s="130">
        <f t="shared" si="29"/>
        <v>9178.6832541724125</v>
      </c>
      <c r="Z111" s="166">
        <f t="shared" si="36"/>
        <v>0</v>
      </c>
      <c r="AA111" s="166">
        <f t="shared" si="37"/>
        <v>706.05255801326223</v>
      </c>
      <c r="AB111" s="166">
        <f t="shared" si="42"/>
        <v>706.05</v>
      </c>
      <c r="AC111" s="166">
        <f t="shared" si="30"/>
        <v>8472.6306961591508</v>
      </c>
      <c r="AH111" s="165">
        <f t="shared" si="47"/>
        <v>47696</v>
      </c>
      <c r="AI111" s="122">
        <v>98</v>
      </c>
      <c r="AJ111" s="130">
        <f t="shared" si="31"/>
        <v>54575.908165805995</v>
      </c>
      <c r="AK111" s="166">
        <f t="shared" si="38"/>
        <v>150.08000000000001</v>
      </c>
      <c r="AL111" s="166">
        <f t="shared" si="39"/>
        <v>1541.2296419927688</v>
      </c>
      <c r="AM111" s="166">
        <f t="shared" si="43"/>
        <v>1691.31</v>
      </c>
      <c r="AN111" s="166">
        <f t="shared" si="32"/>
        <v>53034.678523813229</v>
      </c>
    </row>
    <row r="112" spans="1:40" x14ac:dyDescent="0.25">
      <c r="A112" s="114">
        <f t="shared" si="44"/>
        <v>47727</v>
      </c>
      <c r="B112" s="115">
        <v>99</v>
      </c>
      <c r="C112" s="116">
        <f t="shared" si="24"/>
        <v>43251.528491046964</v>
      </c>
      <c r="D112" s="117">
        <f t="shared" si="25"/>
        <v>118.94</v>
      </c>
      <c r="E112" s="117">
        <f t="shared" si="33"/>
        <v>742.46299702003159</v>
      </c>
      <c r="F112" s="117">
        <f t="shared" si="40"/>
        <v>861.4</v>
      </c>
      <c r="G112" s="117">
        <f t="shared" si="26"/>
        <v>42509.065494026931</v>
      </c>
      <c r="L112" s="165">
        <f t="shared" si="45"/>
        <v>47727</v>
      </c>
      <c r="M112" s="122">
        <v>99</v>
      </c>
      <c r="N112" s="130">
        <f t="shared" si="27"/>
        <v>5257.5857193911033</v>
      </c>
      <c r="O112" s="166">
        <f t="shared" si="34"/>
        <v>14.46</v>
      </c>
      <c r="P112" s="166">
        <f t="shared" si="35"/>
        <v>431.54482408259514</v>
      </c>
      <c r="Q112" s="166">
        <f t="shared" si="41"/>
        <v>446</v>
      </c>
      <c r="R112" s="166">
        <f t="shared" si="28"/>
        <v>4826.040895308508</v>
      </c>
      <c r="W112" s="165">
        <f t="shared" si="46"/>
        <v>47727</v>
      </c>
      <c r="X112" s="122">
        <v>99</v>
      </c>
      <c r="Y112" s="130">
        <f t="shared" si="29"/>
        <v>8472.6306961591508</v>
      </c>
      <c r="Z112" s="166">
        <f t="shared" si="36"/>
        <v>0</v>
      </c>
      <c r="AA112" s="166">
        <f t="shared" si="37"/>
        <v>706.05255801326223</v>
      </c>
      <c r="AB112" s="166">
        <f t="shared" si="42"/>
        <v>706.05</v>
      </c>
      <c r="AC112" s="166">
        <f t="shared" si="30"/>
        <v>7766.5781381458883</v>
      </c>
      <c r="AH112" s="165">
        <f t="shared" si="47"/>
        <v>47727</v>
      </c>
      <c r="AI112" s="122">
        <v>99</v>
      </c>
      <c r="AJ112" s="130">
        <f t="shared" si="31"/>
        <v>53034.678523813229</v>
      </c>
      <c r="AK112" s="166">
        <f t="shared" si="38"/>
        <v>145.85</v>
      </c>
      <c r="AL112" s="166">
        <f t="shared" si="39"/>
        <v>1545.4680235082487</v>
      </c>
      <c r="AM112" s="166">
        <f t="shared" si="43"/>
        <v>1691.31</v>
      </c>
      <c r="AN112" s="166">
        <f t="shared" si="32"/>
        <v>51489.21050030498</v>
      </c>
    </row>
    <row r="113" spans="1:40" x14ac:dyDescent="0.25">
      <c r="A113" s="114">
        <f t="shared" si="44"/>
        <v>47757</v>
      </c>
      <c r="B113" s="115">
        <v>100</v>
      </c>
      <c r="C113" s="116">
        <f t="shared" si="24"/>
        <v>42509.065494026931</v>
      </c>
      <c r="D113" s="117">
        <f t="shared" si="25"/>
        <v>116.9</v>
      </c>
      <c r="E113" s="117">
        <f t="shared" si="33"/>
        <v>744.50477026183682</v>
      </c>
      <c r="F113" s="117">
        <f t="shared" si="40"/>
        <v>861.4</v>
      </c>
      <c r="G113" s="117">
        <f t="shared" si="26"/>
        <v>41764.560723765091</v>
      </c>
      <c r="L113" s="165">
        <f t="shared" si="45"/>
        <v>47757</v>
      </c>
      <c r="M113" s="122">
        <v>100</v>
      </c>
      <c r="N113" s="130">
        <f t="shared" si="27"/>
        <v>4826.040895308508</v>
      </c>
      <c r="O113" s="166">
        <f t="shared" si="34"/>
        <v>13.27</v>
      </c>
      <c r="P113" s="166">
        <f t="shared" si="35"/>
        <v>432.73157234882228</v>
      </c>
      <c r="Q113" s="166">
        <f t="shared" si="41"/>
        <v>446</v>
      </c>
      <c r="R113" s="166">
        <f t="shared" si="28"/>
        <v>4393.3093229596852</v>
      </c>
      <c r="W113" s="165">
        <f t="shared" si="46"/>
        <v>47757</v>
      </c>
      <c r="X113" s="122">
        <v>100</v>
      </c>
      <c r="Y113" s="130">
        <f t="shared" si="29"/>
        <v>7766.5781381458883</v>
      </c>
      <c r="Z113" s="166">
        <f t="shared" si="36"/>
        <v>0</v>
      </c>
      <c r="AA113" s="166">
        <f t="shared" si="37"/>
        <v>706.05255801326223</v>
      </c>
      <c r="AB113" s="166">
        <f t="shared" si="42"/>
        <v>706.05</v>
      </c>
      <c r="AC113" s="166">
        <f t="shared" si="30"/>
        <v>7060.5255801326257</v>
      </c>
      <c r="AH113" s="165">
        <f t="shared" si="47"/>
        <v>47757</v>
      </c>
      <c r="AI113" s="122">
        <v>100</v>
      </c>
      <c r="AJ113" s="130">
        <f t="shared" si="31"/>
        <v>51489.21050030498</v>
      </c>
      <c r="AK113" s="166">
        <f t="shared" si="38"/>
        <v>141.6</v>
      </c>
      <c r="AL113" s="166">
        <f t="shared" si="39"/>
        <v>1549.7180605728965</v>
      </c>
      <c r="AM113" s="166">
        <f t="shared" si="43"/>
        <v>1691.31</v>
      </c>
      <c r="AN113" s="166">
        <f t="shared" si="32"/>
        <v>49939.492439732086</v>
      </c>
    </row>
    <row r="114" spans="1:40" x14ac:dyDescent="0.25">
      <c r="A114" s="114">
        <f t="shared" si="44"/>
        <v>47788</v>
      </c>
      <c r="B114" s="115">
        <v>101</v>
      </c>
      <c r="C114" s="116">
        <f t="shared" si="24"/>
        <v>41764.560723765091</v>
      </c>
      <c r="D114" s="117">
        <f t="shared" si="25"/>
        <v>114.85</v>
      </c>
      <c r="E114" s="117">
        <f t="shared" si="33"/>
        <v>746.55215838005677</v>
      </c>
      <c r="F114" s="117">
        <f t="shared" si="40"/>
        <v>861.4</v>
      </c>
      <c r="G114" s="117">
        <f t="shared" si="26"/>
        <v>41018.008565385033</v>
      </c>
      <c r="L114" s="165">
        <f t="shared" si="45"/>
        <v>47788</v>
      </c>
      <c r="M114" s="122">
        <v>101</v>
      </c>
      <c r="N114" s="130">
        <f t="shared" si="27"/>
        <v>4393.3093229596852</v>
      </c>
      <c r="O114" s="166">
        <f t="shared" si="34"/>
        <v>12.08</v>
      </c>
      <c r="P114" s="166">
        <f t="shared" si="35"/>
        <v>433.92158417278154</v>
      </c>
      <c r="Q114" s="166">
        <f t="shared" si="41"/>
        <v>446</v>
      </c>
      <c r="R114" s="166">
        <f t="shared" si="28"/>
        <v>3959.3877387869038</v>
      </c>
      <c r="W114" s="165">
        <f t="shared" si="46"/>
        <v>47788</v>
      </c>
      <c r="X114" s="122">
        <v>101</v>
      </c>
      <c r="Y114" s="130">
        <f t="shared" si="29"/>
        <v>7060.5255801326257</v>
      </c>
      <c r="Z114" s="166">
        <f t="shared" si="36"/>
        <v>0</v>
      </c>
      <c r="AA114" s="166">
        <f t="shared" si="37"/>
        <v>706.05255801326223</v>
      </c>
      <c r="AB114" s="166">
        <f t="shared" si="42"/>
        <v>706.05</v>
      </c>
      <c r="AC114" s="166">
        <f t="shared" si="30"/>
        <v>6354.4730221193631</v>
      </c>
      <c r="AH114" s="165">
        <f t="shared" si="47"/>
        <v>47788</v>
      </c>
      <c r="AI114" s="122">
        <v>101</v>
      </c>
      <c r="AJ114" s="130">
        <f t="shared" si="31"/>
        <v>49939.492439732086</v>
      </c>
      <c r="AK114" s="166">
        <f t="shared" si="38"/>
        <v>137.33000000000001</v>
      </c>
      <c r="AL114" s="166">
        <f t="shared" si="39"/>
        <v>1553.979785239472</v>
      </c>
      <c r="AM114" s="166">
        <f t="shared" si="43"/>
        <v>1691.31</v>
      </c>
      <c r="AN114" s="166">
        <f t="shared" si="32"/>
        <v>48385.512654492617</v>
      </c>
    </row>
    <row r="115" spans="1:40" x14ac:dyDescent="0.25">
      <c r="A115" s="114">
        <f t="shared" si="44"/>
        <v>47818</v>
      </c>
      <c r="B115" s="115">
        <v>102</v>
      </c>
      <c r="C115" s="116">
        <f t="shared" si="24"/>
        <v>41018.008565385033</v>
      </c>
      <c r="D115" s="117">
        <f t="shared" si="25"/>
        <v>112.8</v>
      </c>
      <c r="E115" s="117">
        <f t="shared" si="33"/>
        <v>748.60517681560191</v>
      </c>
      <c r="F115" s="117">
        <f t="shared" si="40"/>
        <v>861.4</v>
      </c>
      <c r="G115" s="117">
        <f t="shared" si="26"/>
        <v>40269.40338856943</v>
      </c>
      <c r="L115" s="165">
        <f t="shared" si="45"/>
        <v>47818</v>
      </c>
      <c r="M115" s="122">
        <v>102</v>
      </c>
      <c r="N115" s="130">
        <f t="shared" si="27"/>
        <v>3959.3877387869038</v>
      </c>
      <c r="O115" s="166">
        <f t="shared" si="34"/>
        <v>10.89</v>
      </c>
      <c r="P115" s="166">
        <f t="shared" si="35"/>
        <v>435.11486852925674</v>
      </c>
      <c r="Q115" s="166">
        <f t="shared" si="41"/>
        <v>446</v>
      </c>
      <c r="R115" s="166">
        <f t="shared" si="28"/>
        <v>3524.2728702576469</v>
      </c>
      <c r="W115" s="165">
        <f t="shared" si="46"/>
        <v>47818</v>
      </c>
      <c r="X115" s="122">
        <v>102</v>
      </c>
      <c r="Y115" s="130">
        <f t="shared" si="29"/>
        <v>6354.4730221193631</v>
      </c>
      <c r="Z115" s="166">
        <f t="shared" si="36"/>
        <v>0</v>
      </c>
      <c r="AA115" s="166">
        <f t="shared" si="37"/>
        <v>706.05255801326223</v>
      </c>
      <c r="AB115" s="166">
        <f t="shared" si="42"/>
        <v>706.05</v>
      </c>
      <c r="AC115" s="166">
        <f t="shared" si="30"/>
        <v>5648.4204641061006</v>
      </c>
      <c r="AH115" s="165">
        <f t="shared" si="47"/>
        <v>47818</v>
      </c>
      <c r="AI115" s="122">
        <v>102</v>
      </c>
      <c r="AJ115" s="130">
        <f t="shared" si="31"/>
        <v>48385.512654492617</v>
      </c>
      <c r="AK115" s="166">
        <f t="shared" si="38"/>
        <v>133.06</v>
      </c>
      <c r="AL115" s="166">
        <f t="shared" si="39"/>
        <v>1558.2532296488805</v>
      </c>
      <c r="AM115" s="166">
        <f t="shared" si="43"/>
        <v>1691.31</v>
      </c>
      <c r="AN115" s="166">
        <f t="shared" si="32"/>
        <v>46827.259424843738</v>
      </c>
    </row>
    <row r="116" spans="1:40" x14ac:dyDescent="0.25">
      <c r="A116" s="114">
        <f t="shared" si="44"/>
        <v>47849</v>
      </c>
      <c r="B116" s="115">
        <v>103</v>
      </c>
      <c r="C116" s="116">
        <f t="shared" si="24"/>
        <v>40269.40338856943</v>
      </c>
      <c r="D116" s="117">
        <f t="shared" si="25"/>
        <v>110.74</v>
      </c>
      <c r="E116" s="117">
        <f t="shared" si="33"/>
        <v>750.66384105184477</v>
      </c>
      <c r="F116" s="117">
        <f t="shared" si="40"/>
        <v>861.4</v>
      </c>
      <c r="G116" s="117">
        <f t="shared" si="26"/>
        <v>39518.739547517587</v>
      </c>
      <c r="L116" s="165">
        <f t="shared" si="45"/>
        <v>47849</v>
      </c>
      <c r="M116" s="122">
        <v>103</v>
      </c>
      <c r="N116" s="130">
        <f t="shared" si="27"/>
        <v>3524.2728702576469</v>
      </c>
      <c r="O116" s="166">
        <f t="shared" si="34"/>
        <v>9.69</v>
      </c>
      <c r="P116" s="166">
        <f t="shared" si="35"/>
        <v>436.31143441771218</v>
      </c>
      <c r="Q116" s="166">
        <f t="shared" si="41"/>
        <v>446</v>
      </c>
      <c r="R116" s="166">
        <f t="shared" si="28"/>
        <v>3087.9614358399349</v>
      </c>
      <c r="W116" s="165">
        <f t="shared" si="46"/>
        <v>47849</v>
      </c>
      <c r="X116" s="122">
        <v>103</v>
      </c>
      <c r="Y116" s="130">
        <f t="shared" si="29"/>
        <v>5648.4204641061006</v>
      </c>
      <c r="Z116" s="166">
        <f t="shared" si="36"/>
        <v>0</v>
      </c>
      <c r="AA116" s="166">
        <f t="shared" si="37"/>
        <v>706.05255801326223</v>
      </c>
      <c r="AB116" s="166">
        <f t="shared" si="42"/>
        <v>706.05</v>
      </c>
      <c r="AC116" s="166">
        <f t="shared" si="30"/>
        <v>4942.367906092838</v>
      </c>
      <c r="AH116" s="165">
        <f t="shared" si="47"/>
        <v>47849</v>
      </c>
      <c r="AI116" s="122">
        <v>103</v>
      </c>
      <c r="AJ116" s="130">
        <f t="shared" si="31"/>
        <v>46827.259424843738</v>
      </c>
      <c r="AK116" s="166">
        <f t="shared" si="38"/>
        <v>128.77000000000001</v>
      </c>
      <c r="AL116" s="166">
        <f t="shared" si="39"/>
        <v>1562.5384260304147</v>
      </c>
      <c r="AM116" s="166">
        <f t="shared" si="43"/>
        <v>1691.31</v>
      </c>
      <c r="AN116" s="166">
        <f t="shared" si="32"/>
        <v>45264.720998813325</v>
      </c>
    </row>
    <row r="117" spans="1:40" x14ac:dyDescent="0.25">
      <c r="A117" s="114">
        <f t="shared" si="44"/>
        <v>47880</v>
      </c>
      <c r="B117" s="115">
        <v>104</v>
      </c>
      <c r="C117" s="116">
        <f t="shared" si="24"/>
        <v>39518.739547517587</v>
      </c>
      <c r="D117" s="117">
        <f t="shared" si="25"/>
        <v>108.68</v>
      </c>
      <c r="E117" s="117">
        <f t="shared" si="33"/>
        <v>752.72816661473735</v>
      </c>
      <c r="F117" s="117">
        <f t="shared" si="40"/>
        <v>861.4</v>
      </c>
      <c r="G117" s="117">
        <f t="shared" si="26"/>
        <v>38766.011380902848</v>
      </c>
      <c r="L117" s="165">
        <f t="shared" si="45"/>
        <v>47880</v>
      </c>
      <c r="M117" s="122">
        <v>104</v>
      </c>
      <c r="N117" s="130">
        <f t="shared" si="27"/>
        <v>3087.9614358399349</v>
      </c>
      <c r="O117" s="166">
        <f t="shared" si="34"/>
        <v>8.49</v>
      </c>
      <c r="P117" s="166">
        <f t="shared" si="35"/>
        <v>437.51129086236085</v>
      </c>
      <c r="Q117" s="166">
        <f t="shared" si="41"/>
        <v>446</v>
      </c>
      <c r="R117" s="166">
        <f t="shared" si="28"/>
        <v>2650.4501449775739</v>
      </c>
      <c r="W117" s="165">
        <f t="shared" si="46"/>
        <v>47880</v>
      </c>
      <c r="X117" s="122">
        <v>104</v>
      </c>
      <c r="Y117" s="130">
        <f t="shared" si="29"/>
        <v>4942.367906092838</v>
      </c>
      <c r="Z117" s="166">
        <f t="shared" si="36"/>
        <v>0</v>
      </c>
      <c r="AA117" s="166">
        <f t="shared" si="37"/>
        <v>706.05255801326223</v>
      </c>
      <c r="AB117" s="166">
        <f t="shared" si="42"/>
        <v>706.05</v>
      </c>
      <c r="AC117" s="166">
        <f t="shared" si="30"/>
        <v>4236.3153480795754</v>
      </c>
      <c r="AH117" s="165">
        <f t="shared" si="47"/>
        <v>47880</v>
      </c>
      <c r="AI117" s="122">
        <v>104</v>
      </c>
      <c r="AJ117" s="130">
        <f t="shared" si="31"/>
        <v>45264.720998813325</v>
      </c>
      <c r="AK117" s="166">
        <f t="shared" si="38"/>
        <v>124.48</v>
      </c>
      <c r="AL117" s="166">
        <f t="shared" si="39"/>
        <v>1566.8354067019986</v>
      </c>
      <c r="AM117" s="166">
        <f t="shared" si="43"/>
        <v>1691.31</v>
      </c>
      <c r="AN117" s="166">
        <f t="shared" si="32"/>
        <v>43697.885592111328</v>
      </c>
    </row>
    <row r="118" spans="1:40" x14ac:dyDescent="0.25">
      <c r="A118" s="114">
        <f t="shared" si="44"/>
        <v>47908</v>
      </c>
      <c r="B118" s="115">
        <v>105</v>
      </c>
      <c r="C118" s="116">
        <f t="shared" si="24"/>
        <v>38766.011380902848</v>
      </c>
      <c r="D118" s="117">
        <f t="shared" si="25"/>
        <v>106.61</v>
      </c>
      <c r="E118" s="117">
        <f t="shared" si="33"/>
        <v>754.79816907292786</v>
      </c>
      <c r="F118" s="117">
        <f t="shared" si="40"/>
        <v>861.4</v>
      </c>
      <c r="G118" s="117">
        <f t="shared" si="26"/>
        <v>38011.21321182992</v>
      </c>
      <c r="L118" s="165">
        <f t="shared" si="45"/>
        <v>47908</v>
      </c>
      <c r="M118" s="122">
        <v>105</v>
      </c>
      <c r="N118" s="130">
        <f t="shared" si="27"/>
        <v>2650.4501449775739</v>
      </c>
      <c r="O118" s="166">
        <f t="shared" si="34"/>
        <v>7.29</v>
      </c>
      <c r="P118" s="166">
        <f t="shared" si="35"/>
        <v>438.7144469122324</v>
      </c>
      <c r="Q118" s="166">
        <f t="shared" si="41"/>
        <v>446</v>
      </c>
      <c r="R118" s="166">
        <f t="shared" si="28"/>
        <v>2211.7356980653417</v>
      </c>
      <c r="W118" s="165">
        <f t="shared" si="46"/>
        <v>47908</v>
      </c>
      <c r="X118" s="122">
        <v>105</v>
      </c>
      <c r="Y118" s="130">
        <f t="shared" si="29"/>
        <v>4236.3153480795754</v>
      </c>
      <c r="Z118" s="166">
        <f t="shared" si="36"/>
        <v>0</v>
      </c>
      <c r="AA118" s="166">
        <f t="shared" si="37"/>
        <v>706.05255801326223</v>
      </c>
      <c r="AB118" s="166">
        <f t="shared" si="42"/>
        <v>706.05</v>
      </c>
      <c r="AC118" s="166">
        <f t="shared" si="30"/>
        <v>3530.2627900663133</v>
      </c>
      <c r="AH118" s="165">
        <f t="shared" si="47"/>
        <v>47908</v>
      </c>
      <c r="AI118" s="122">
        <v>105</v>
      </c>
      <c r="AJ118" s="130">
        <f t="shared" si="31"/>
        <v>43697.885592111328</v>
      </c>
      <c r="AK118" s="166">
        <f t="shared" si="38"/>
        <v>120.17</v>
      </c>
      <c r="AL118" s="166">
        <f t="shared" si="39"/>
        <v>1571.1442040704289</v>
      </c>
      <c r="AM118" s="166">
        <f t="shared" si="43"/>
        <v>1691.31</v>
      </c>
      <c r="AN118" s="166">
        <f t="shared" si="32"/>
        <v>42126.7413880409</v>
      </c>
    </row>
    <row r="119" spans="1:40" x14ac:dyDescent="0.25">
      <c r="A119" s="114">
        <f t="shared" si="44"/>
        <v>47939</v>
      </c>
      <c r="B119" s="115">
        <v>106</v>
      </c>
      <c r="C119" s="116">
        <f t="shared" si="24"/>
        <v>38011.21321182992</v>
      </c>
      <c r="D119" s="117">
        <f t="shared" si="25"/>
        <v>104.53</v>
      </c>
      <c r="E119" s="117">
        <f t="shared" si="33"/>
        <v>756.87386403787843</v>
      </c>
      <c r="F119" s="117">
        <f t="shared" si="40"/>
        <v>861.4</v>
      </c>
      <c r="G119" s="117">
        <f t="shared" si="26"/>
        <v>37254.33934779204</v>
      </c>
      <c r="L119" s="165">
        <f t="shared" si="45"/>
        <v>47939</v>
      </c>
      <c r="M119" s="122">
        <v>106</v>
      </c>
      <c r="N119" s="130">
        <f t="shared" si="27"/>
        <v>2211.7356980653417</v>
      </c>
      <c r="O119" s="166">
        <f t="shared" si="34"/>
        <v>6.08</v>
      </c>
      <c r="P119" s="166">
        <f t="shared" si="35"/>
        <v>439.92091164124099</v>
      </c>
      <c r="Q119" s="166">
        <f t="shared" si="41"/>
        <v>446</v>
      </c>
      <c r="R119" s="166">
        <f t="shared" si="28"/>
        <v>1771.8147864241007</v>
      </c>
      <c r="W119" s="165">
        <f t="shared" si="46"/>
        <v>47939</v>
      </c>
      <c r="X119" s="122">
        <v>106</v>
      </c>
      <c r="Y119" s="130">
        <f t="shared" si="29"/>
        <v>3530.2627900663133</v>
      </c>
      <c r="Z119" s="166">
        <f t="shared" si="36"/>
        <v>0</v>
      </c>
      <c r="AA119" s="166">
        <f t="shared" si="37"/>
        <v>706.05255801326223</v>
      </c>
      <c r="AB119" s="166">
        <f t="shared" si="42"/>
        <v>706.05</v>
      </c>
      <c r="AC119" s="166">
        <f t="shared" si="30"/>
        <v>2824.2102320530512</v>
      </c>
      <c r="AH119" s="165">
        <f t="shared" si="47"/>
        <v>47939</v>
      </c>
      <c r="AI119" s="122">
        <v>106</v>
      </c>
      <c r="AJ119" s="130">
        <f t="shared" si="31"/>
        <v>42126.7413880409</v>
      </c>
      <c r="AK119" s="166">
        <f t="shared" si="38"/>
        <v>115.85</v>
      </c>
      <c r="AL119" s="166">
        <f t="shared" si="39"/>
        <v>1575.4648506316225</v>
      </c>
      <c r="AM119" s="166">
        <f t="shared" si="43"/>
        <v>1691.31</v>
      </c>
      <c r="AN119" s="166">
        <f t="shared" si="32"/>
        <v>40551.276537409278</v>
      </c>
    </row>
    <row r="120" spans="1:40" x14ac:dyDescent="0.25">
      <c r="A120" s="114">
        <f t="shared" si="44"/>
        <v>47969</v>
      </c>
      <c r="B120" s="115">
        <v>107</v>
      </c>
      <c r="C120" s="116">
        <f t="shared" si="24"/>
        <v>37254.33934779204</v>
      </c>
      <c r="D120" s="117">
        <f t="shared" si="25"/>
        <v>102.45</v>
      </c>
      <c r="E120" s="117">
        <f t="shared" si="33"/>
        <v>758.95526716398263</v>
      </c>
      <c r="F120" s="117">
        <f t="shared" si="40"/>
        <v>861.4</v>
      </c>
      <c r="G120" s="117">
        <f t="shared" si="26"/>
        <v>36495.384080628057</v>
      </c>
      <c r="L120" s="165">
        <f t="shared" si="45"/>
        <v>47969</v>
      </c>
      <c r="M120" s="122">
        <v>107</v>
      </c>
      <c r="N120" s="130">
        <f t="shared" si="27"/>
        <v>1771.8147864241007</v>
      </c>
      <c r="O120" s="166">
        <f t="shared" si="34"/>
        <v>4.87</v>
      </c>
      <c r="P120" s="166">
        <f t="shared" si="35"/>
        <v>441.13069414825441</v>
      </c>
      <c r="Q120" s="166">
        <f t="shared" si="41"/>
        <v>446</v>
      </c>
      <c r="R120" s="166">
        <f t="shared" si="28"/>
        <v>1330.6840922758463</v>
      </c>
      <c r="W120" s="165">
        <f t="shared" si="46"/>
        <v>47969</v>
      </c>
      <c r="X120" s="122">
        <v>107</v>
      </c>
      <c r="Y120" s="130">
        <f t="shared" si="29"/>
        <v>2824.2102320530512</v>
      </c>
      <c r="Z120" s="166">
        <f t="shared" si="36"/>
        <v>0</v>
      </c>
      <c r="AA120" s="166">
        <f t="shared" si="37"/>
        <v>706.05255801326223</v>
      </c>
      <c r="AB120" s="166">
        <f t="shared" si="42"/>
        <v>706.05</v>
      </c>
      <c r="AC120" s="166">
        <f t="shared" si="30"/>
        <v>2118.1576740397891</v>
      </c>
      <c r="AH120" s="165">
        <f t="shared" si="47"/>
        <v>47969</v>
      </c>
      <c r="AI120" s="122">
        <v>107</v>
      </c>
      <c r="AJ120" s="130">
        <f t="shared" si="31"/>
        <v>40551.276537409278</v>
      </c>
      <c r="AK120" s="166">
        <f t="shared" si="38"/>
        <v>111.52</v>
      </c>
      <c r="AL120" s="166">
        <f t="shared" si="39"/>
        <v>1579.7973789708597</v>
      </c>
      <c r="AM120" s="166">
        <f t="shared" si="43"/>
        <v>1691.31</v>
      </c>
      <c r="AN120" s="166">
        <f t="shared" si="32"/>
        <v>38971.479158438415</v>
      </c>
    </row>
    <row r="121" spans="1:40" x14ac:dyDescent="0.25">
      <c r="A121" s="114">
        <f t="shared" si="44"/>
        <v>48000</v>
      </c>
      <c r="B121" s="115">
        <v>108</v>
      </c>
      <c r="C121" s="116">
        <f t="shared" si="24"/>
        <v>36495.384080628057</v>
      </c>
      <c r="D121" s="117">
        <f t="shared" si="25"/>
        <v>100.36</v>
      </c>
      <c r="E121" s="117">
        <f t="shared" si="33"/>
        <v>761.04239414868357</v>
      </c>
      <c r="F121" s="117">
        <f t="shared" si="40"/>
        <v>861.4</v>
      </c>
      <c r="G121" s="117">
        <f t="shared" si="26"/>
        <v>35734.341686479376</v>
      </c>
      <c r="L121" s="165">
        <f t="shared" si="45"/>
        <v>48000</v>
      </c>
      <c r="M121" s="122">
        <v>108</v>
      </c>
      <c r="N121" s="130">
        <f t="shared" si="27"/>
        <v>1330.6840922758463</v>
      </c>
      <c r="O121" s="166">
        <f t="shared" si="34"/>
        <v>3.66</v>
      </c>
      <c r="P121" s="166">
        <f t="shared" si="35"/>
        <v>442.34380355716212</v>
      </c>
      <c r="Q121" s="166">
        <f t="shared" si="41"/>
        <v>446</v>
      </c>
      <c r="R121" s="166">
        <f t="shared" si="28"/>
        <v>888.34028871868418</v>
      </c>
      <c r="W121" s="165">
        <f t="shared" si="46"/>
        <v>48000</v>
      </c>
      <c r="X121" s="122">
        <v>108</v>
      </c>
      <c r="Y121" s="130">
        <f t="shared" si="29"/>
        <v>2118.1576740397891</v>
      </c>
      <c r="Z121" s="166">
        <f t="shared" si="36"/>
        <v>0</v>
      </c>
      <c r="AA121" s="166">
        <f t="shared" si="37"/>
        <v>706.05255801326223</v>
      </c>
      <c r="AB121" s="166">
        <f t="shared" si="42"/>
        <v>706.05</v>
      </c>
      <c r="AC121" s="166">
        <f t="shared" si="30"/>
        <v>1412.105116026527</v>
      </c>
      <c r="AH121" s="165">
        <f t="shared" si="47"/>
        <v>48000</v>
      </c>
      <c r="AI121" s="122">
        <v>108</v>
      </c>
      <c r="AJ121" s="130">
        <f t="shared" si="31"/>
        <v>38971.479158438415</v>
      </c>
      <c r="AK121" s="166">
        <f t="shared" si="38"/>
        <v>107.17</v>
      </c>
      <c r="AL121" s="166">
        <f t="shared" si="39"/>
        <v>1584.1418217630296</v>
      </c>
      <c r="AM121" s="166">
        <f t="shared" si="43"/>
        <v>1691.31</v>
      </c>
      <c r="AN121" s="166">
        <f t="shared" si="32"/>
        <v>37387.337336675388</v>
      </c>
    </row>
    <row r="122" spans="1:40" x14ac:dyDescent="0.25">
      <c r="A122" s="114">
        <f t="shared" si="44"/>
        <v>48030</v>
      </c>
      <c r="B122" s="115">
        <v>109</v>
      </c>
      <c r="C122" s="116">
        <f t="shared" si="24"/>
        <v>35734.341686479376</v>
      </c>
      <c r="D122" s="117">
        <f t="shared" si="25"/>
        <v>98.27</v>
      </c>
      <c r="E122" s="117">
        <f t="shared" si="33"/>
        <v>763.13526073259254</v>
      </c>
      <c r="F122" s="117">
        <f t="shared" si="40"/>
        <v>861.4</v>
      </c>
      <c r="G122" s="117">
        <f t="shared" si="26"/>
        <v>34971.206425746786</v>
      </c>
      <c r="L122" s="165">
        <f t="shared" si="45"/>
        <v>48030</v>
      </c>
      <c r="M122" s="122">
        <v>109</v>
      </c>
      <c r="N122" s="130">
        <f t="shared" si="27"/>
        <v>888.34028871868418</v>
      </c>
      <c r="O122" s="166">
        <f t="shared" si="34"/>
        <v>2.44</v>
      </c>
      <c r="P122" s="166">
        <f t="shared" si="35"/>
        <v>443.56024901694428</v>
      </c>
      <c r="Q122" s="166">
        <f t="shared" si="41"/>
        <v>446</v>
      </c>
      <c r="R122" s="166">
        <f t="shared" si="28"/>
        <v>444.7800397017399</v>
      </c>
      <c r="W122" s="165">
        <f t="shared" si="46"/>
        <v>48030</v>
      </c>
      <c r="X122" s="122">
        <v>109</v>
      </c>
      <c r="Y122" s="130">
        <f t="shared" si="29"/>
        <v>1412.105116026527</v>
      </c>
      <c r="Z122" s="166">
        <f t="shared" si="36"/>
        <v>0</v>
      </c>
      <c r="AA122" s="166">
        <f t="shared" si="37"/>
        <v>706.05255801326223</v>
      </c>
      <c r="AB122" s="166">
        <f t="shared" si="42"/>
        <v>706.05</v>
      </c>
      <c r="AC122" s="166">
        <f t="shared" si="30"/>
        <v>706.05255801326473</v>
      </c>
      <c r="AH122" s="165">
        <f t="shared" si="47"/>
        <v>48030</v>
      </c>
      <c r="AI122" s="122">
        <v>109</v>
      </c>
      <c r="AJ122" s="130">
        <f t="shared" si="31"/>
        <v>37387.337336675388</v>
      </c>
      <c r="AK122" s="166">
        <f t="shared" si="38"/>
        <v>102.82</v>
      </c>
      <c r="AL122" s="166">
        <f t="shared" si="39"/>
        <v>1588.498211772878</v>
      </c>
      <c r="AM122" s="166">
        <f t="shared" si="43"/>
        <v>1691.31</v>
      </c>
      <c r="AN122" s="166">
        <f t="shared" si="32"/>
        <v>35798.839124902508</v>
      </c>
    </row>
    <row r="123" spans="1:40" x14ac:dyDescent="0.25">
      <c r="A123" s="114">
        <f t="shared" si="44"/>
        <v>48061</v>
      </c>
      <c r="B123" s="115">
        <v>110</v>
      </c>
      <c r="C123" s="116">
        <f t="shared" si="24"/>
        <v>34971.206425746786</v>
      </c>
      <c r="D123" s="117">
        <f t="shared" si="25"/>
        <v>96.17</v>
      </c>
      <c r="E123" s="117">
        <f t="shared" si="33"/>
        <v>765.23388269960697</v>
      </c>
      <c r="F123" s="117">
        <f t="shared" si="40"/>
        <v>861.4</v>
      </c>
      <c r="G123" s="117">
        <f t="shared" si="26"/>
        <v>34205.972543047181</v>
      </c>
      <c r="L123" s="165">
        <f t="shared" si="45"/>
        <v>48061</v>
      </c>
      <c r="M123" s="122">
        <v>110</v>
      </c>
      <c r="N123" s="130">
        <f t="shared" si="27"/>
        <v>444.7800397017399</v>
      </c>
      <c r="O123" s="166">
        <f t="shared" si="34"/>
        <v>1.22</v>
      </c>
      <c r="P123" s="166">
        <f t="shared" si="35"/>
        <v>444.78003970174098</v>
      </c>
      <c r="Q123" s="166">
        <f t="shared" si="41"/>
        <v>446</v>
      </c>
      <c r="R123" s="166">
        <f t="shared" si="28"/>
        <v>-1.0800249583553523E-12</v>
      </c>
      <c r="W123" s="165">
        <f t="shared" si="46"/>
        <v>48061</v>
      </c>
      <c r="X123" s="122">
        <v>110</v>
      </c>
      <c r="Y123" s="130">
        <f t="shared" si="29"/>
        <v>706.05255801326473</v>
      </c>
      <c r="Z123" s="166">
        <f t="shared" si="36"/>
        <v>0</v>
      </c>
      <c r="AA123" s="166">
        <f t="shared" si="37"/>
        <v>706.05255801326223</v>
      </c>
      <c r="AB123" s="166">
        <f t="shared" si="42"/>
        <v>706.05</v>
      </c>
      <c r="AC123" s="166">
        <f t="shared" si="30"/>
        <v>2.5011104298755527E-12</v>
      </c>
      <c r="AH123" s="165">
        <f t="shared" si="47"/>
        <v>48061</v>
      </c>
      <c r="AI123" s="122">
        <v>110</v>
      </c>
      <c r="AJ123" s="130">
        <f t="shared" si="31"/>
        <v>35798.839124902508</v>
      </c>
      <c r="AK123" s="166">
        <f t="shared" si="38"/>
        <v>98.45</v>
      </c>
      <c r="AL123" s="166">
        <f t="shared" si="39"/>
        <v>1592.8665818552533</v>
      </c>
      <c r="AM123" s="166">
        <f t="shared" si="43"/>
        <v>1691.31</v>
      </c>
      <c r="AN123" s="166">
        <f t="shared" si="32"/>
        <v>34205.972543047254</v>
      </c>
    </row>
    <row r="124" spans="1:40" x14ac:dyDescent="0.25">
      <c r="AH124" s="165"/>
      <c r="AI124" s="122"/>
      <c r="AJ124" s="130"/>
      <c r="AK124" s="166"/>
      <c r="AL124" s="166"/>
      <c r="AM124" s="166"/>
      <c r="AN124" s="166"/>
    </row>
    <row r="125" spans="1:40" x14ac:dyDescent="0.25">
      <c r="AH125" s="165"/>
      <c r="AI125" s="122"/>
      <c r="AJ125" s="130"/>
      <c r="AK125" s="166"/>
      <c r="AL125" s="166"/>
      <c r="AM125" s="166"/>
      <c r="AN125" s="166"/>
    </row>
    <row r="126" spans="1:40" x14ac:dyDescent="0.25">
      <c r="AH126" s="165"/>
      <c r="AI126" s="122"/>
      <c r="AJ126" s="130"/>
      <c r="AK126" s="166"/>
      <c r="AL126" s="166"/>
      <c r="AM126" s="166"/>
      <c r="AN126" s="166"/>
    </row>
    <row r="127" spans="1:40" x14ac:dyDescent="0.25">
      <c r="AH127" s="165"/>
      <c r="AI127" s="122"/>
      <c r="AJ127" s="130"/>
      <c r="AK127" s="166"/>
      <c r="AL127" s="166"/>
      <c r="AM127" s="166"/>
      <c r="AN127" s="166"/>
    </row>
    <row r="128" spans="1:40" x14ac:dyDescent="0.25">
      <c r="AH128" s="165"/>
      <c r="AI128" s="122"/>
      <c r="AJ128" s="130"/>
      <c r="AK128" s="166"/>
      <c r="AL128" s="166"/>
      <c r="AM128" s="166"/>
      <c r="AN128" s="166"/>
    </row>
    <row r="129" spans="34:40" x14ac:dyDescent="0.25">
      <c r="AH129" s="165"/>
      <c r="AI129" s="122"/>
      <c r="AJ129" s="130"/>
      <c r="AK129" s="166"/>
      <c r="AL129" s="166"/>
      <c r="AM129" s="166"/>
      <c r="AN129" s="166"/>
    </row>
    <row r="130" spans="34:40" x14ac:dyDescent="0.25">
      <c r="AH130" s="165"/>
      <c r="AI130" s="122"/>
      <c r="AJ130" s="130"/>
      <c r="AK130" s="166"/>
      <c r="AL130" s="166"/>
      <c r="AM130" s="166"/>
      <c r="AN130" s="166"/>
    </row>
    <row r="131" spans="34:40" x14ac:dyDescent="0.25">
      <c r="AH131" s="165"/>
      <c r="AI131" s="122"/>
      <c r="AJ131" s="130"/>
      <c r="AK131" s="166"/>
      <c r="AL131" s="166"/>
      <c r="AM131" s="166"/>
      <c r="AN131" s="166"/>
    </row>
    <row r="132" spans="34:40" x14ac:dyDescent="0.25">
      <c r="AH132" s="165"/>
      <c r="AI132" s="122"/>
      <c r="AJ132" s="130"/>
      <c r="AK132" s="166"/>
      <c r="AL132" s="166"/>
      <c r="AM132" s="166"/>
      <c r="AN132" s="166"/>
    </row>
    <row r="133" spans="34:40" x14ac:dyDescent="0.25">
      <c r="AH133" s="165"/>
      <c r="AI133" s="122"/>
      <c r="AJ133" s="130"/>
      <c r="AK133" s="166"/>
      <c r="AL133" s="166"/>
      <c r="AM133" s="166"/>
      <c r="AN133" s="16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2B9C-B80C-455F-BA52-FF90B6CB0367}">
  <sheetPr codeName="Sheet58"/>
  <dimension ref="A1:R123"/>
  <sheetViews>
    <sheetView showOutlineSymbols="0" showWhiteSpace="0" zoomScaleNormal="100" workbookViewId="0">
      <selection activeCell="F8" sqref="F8"/>
    </sheetView>
  </sheetViews>
  <sheetFormatPr defaultColWidth="9.140625" defaultRowHeight="15" x14ac:dyDescent="0.25"/>
  <cols>
    <col min="1" max="1" width="9.140625" style="71"/>
    <col min="2" max="2" width="7.85546875" style="71" customWidth="1"/>
    <col min="3" max="3" width="14.7109375" style="71" customWidth="1"/>
    <col min="4" max="4" width="14.28515625" style="71" customWidth="1"/>
    <col min="5" max="5" width="14.85546875" style="71" customWidth="1"/>
    <col min="6" max="6" width="14.7109375" style="71" customWidth="1"/>
    <col min="7" max="7" width="14.7109375" style="128" customWidth="1"/>
    <col min="8" max="11" width="9.140625" style="71"/>
    <col min="12" max="12" width="9.140625" style="145"/>
    <col min="13" max="13" width="11.28515625" style="145" customWidth="1"/>
    <col min="14" max="14" width="18.85546875" style="145" customWidth="1"/>
    <col min="15" max="15" width="14.28515625" style="145" customWidth="1"/>
    <col min="16" max="17" width="14.7109375" style="145" customWidth="1"/>
    <col min="18" max="18" width="14.7109375" style="180" customWidth="1"/>
    <col min="19" max="16384" width="9.140625" style="71"/>
  </cols>
  <sheetData>
    <row r="1" spans="1:18" x14ac:dyDescent="0.25">
      <c r="A1" s="69"/>
      <c r="B1" s="69"/>
      <c r="C1" s="69"/>
      <c r="D1" s="69"/>
      <c r="E1" s="69"/>
      <c r="F1" s="69"/>
      <c r="G1" s="173"/>
      <c r="L1" s="120"/>
      <c r="M1" s="120"/>
      <c r="N1" s="120"/>
      <c r="O1" s="120"/>
      <c r="P1" s="120"/>
      <c r="Q1" s="120"/>
      <c r="R1" s="174"/>
    </row>
    <row r="2" spans="1:18" x14ac:dyDescent="0.25">
      <c r="A2" s="69"/>
      <c r="B2" s="69"/>
      <c r="C2" s="69"/>
      <c r="D2" s="69"/>
      <c r="E2" s="69"/>
      <c r="F2" s="72"/>
      <c r="G2" s="175"/>
      <c r="L2" s="120"/>
      <c r="M2" s="120"/>
      <c r="N2" s="120"/>
      <c r="O2" s="120"/>
      <c r="P2" s="120"/>
      <c r="Q2" s="122"/>
      <c r="R2" s="176"/>
    </row>
    <row r="3" spans="1:18" x14ac:dyDescent="0.25">
      <c r="A3" s="69"/>
      <c r="B3" s="69"/>
      <c r="C3" s="69"/>
      <c r="D3" s="69"/>
      <c r="E3" s="69"/>
      <c r="F3" s="72"/>
      <c r="G3" s="175"/>
      <c r="L3" s="120"/>
      <c r="M3" s="120"/>
      <c r="N3" s="120"/>
      <c r="O3" s="120"/>
      <c r="P3" s="120"/>
      <c r="Q3" s="122"/>
      <c r="R3" s="176"/>
    </row>
    <row r="4" spans="1:18" ht="21" x14ac:dyDescent="0.35">
      <c r="A4" s="69"/>
      <c r="B4" s="124" t="s">
        <v>51</v>
      </c>
      <c r="C4" s="69"/>
      <c r="D4" s="69"/>
      <c r="E4" s="125"/>
      <c r="F4" s="126" t="s">
        <v>3</v>
      </c>
      <c r="G4" s="177"/>
      <c r="K4" s="128"/>
      <c r="L4" s="120"/>
      <c r="M4" s="129" t="s">
        <v>75</v>
      </c>
      <c r="N4" s="120"/>
      <c r="O4" s="120"/>
      <c r="P4" s="122"/>
      <c r="Q4" s="130"/>
      <c r="R4" s="178"/>
    </row>
    <row r="5" spans="1:18" x14ac:dyDescent="0.25">
      <c r="A5" s="69"/>
      <c r="B5" s="69"/>
      <c r="C5" s="69"/>
      <c r="D5" s="69"/>
      <c r="E5" s="69"/>
      <c r="F5" s="116"/>
      <c r="G5" s="179"/>
      <c r="K5" s="131"/>
      <c r="L5" s="120"/>
      <c r="M5" s="120"/>
      <c r="N5" s="120"/>
      <c r="O5" s="120"/>
      <c r="P5" s="120"/>
      <c r="Q5" s="130"/>
      <c r="R5" s="178"/>
    </row>
    <row r="6" spans="1:18" x14ac:dyDescent="0.25">
      <c r="A6" s="69"/>
      <c r="B6" s="132" t="s">
        <v>54</v>
      </c>
      <c r="C6" s="133"/>
      <c r="D6" s="134"/>
      <c r="E6" s="90">
        <v>44743</v>
      </c>
      <c r="F6" s="135"/>
      <c r="G6" s="179"/>
      <c r="K6" s="136"/>
      <c r="L6" s="120"/>
      <c r="M6" s="137" t="s">
        <v>54</v>
      </c>
      <c r="N6" s="138"/>
      <c r="O6" s="139"/>
      <c r="P6" s="140">
        <v>44743</v>
      </c>
      <c r="Q6" s="141"/>
      <c r="R6" s="178"/>
    </row>
    <row r="7" spans="1:18" x14ac:dyDescent="0.25">
      <c r="A7" s="69"/>
      <c r="B7" s="142" t="s">
        <v>56</v>
      </c>
      <c r="C7" s="115"/>
      <c r="E7" s="94">
        <v>110</v>
      </c>
      <c r="F7" s="143" t="s">
        <v>57</v>
      </c>
      <c r="G7" s="179"/>
      <c r="K7" s="119"/>
      <c r="L7" s="120"/>
      <c r="M7" s="144" t="s">
        <v>56</v>
      </c>
      <c r="N7" s="122"/>
      <c r="P7" s="146">
        <v>110</v>
      </c>
      <c r="Q7" s="147" t="s">
        <v>57</v>
      </c>
    </row>
    <row r="8" spans="1:18" x14ac:dyDescent="0.25">
      <c r="A8" s="69"/>
      <c r="B8" s="142" t="s">
        <v>64</v>
      </c>
      <c r="C8" s="115"/>
      <c r="D8" s="148">
        <f>E6-1</f>
        <v>44742</v>
      </c>
      <c r="E8" s="185">
        <v>20138.703120403945</v>
      </c>
      <c r="F8" s="143" t="s">
        <v>60</v>
      </c>
      <c r="G8" s="179"/>
      <c r="K8" s="119"/>
      <c r="L8" s="120"/>
      <c r="M8" s="144" t="s">
        <v>85</v>
      </c>
      <c r="N8" s="122"/>
      <c r="O8" s="150">
        <f>P6-1</f>
        <v>44742</v>
      </c>
      <c r="P8" s="151">
        <v>12495.008363183963</v>
      </c>
      <c r="Q8" s="147" t="s">
        <v>60</v>
      </c>
    </row>
    <row r="9" spans="1:18" x14ac:dyDescent="0.25">
      <c r="A9" s="69"/>
      <c r="B9" s="142" t="s">
        <v>65</v>
      </c>
      <c r="C9" s="115"/>
      <c r="D9" s="148">
        <f>EOMONTH(D8,E7)</f>
        <v>48091</v>
      </c>
      <c r="E9" s="98">
        <v>0</v>
      </c>
      <c r="F9" s="143" t="s">
        <v>60</v>
      </c>
      <c r="G9" s="179"/>
      <c r="K9" s="119"/>
      <c r="L9" s="120"/>
      <c r="M9" s="144" t="s">
        <v>81</v>
      </c>
      <c r="N9" s="122"/>
      <c r="O9" s="150">
        <f>EDATE(O8,P7)</f>
        <v>48090</v>
      </c>
      <c r="P9" s="151">
        <v>0</v>
      </c>
      <c r="Q9" s="147" t="s">
        <v>60</v>
      </c>
      <c r="R9" s="181"/>
    </row>
    <row r="10" spans="1:18" x14ac:dyDescent="0.25">
      <c r="A10" s="69"/>
      <c r="B10" s="105" t="s">
        <v>66</v>
      </c>
      <c r="C10" s="106"/>
      <c r="D10" s="107"/>
      <c r="E10" s="108">
        <v>3.3000000000000002E-2</v>
      </c>
      <c r="F10" s="109"/>
      <c r="G10" s="182"/>
      <c r="K10" s="119"/>
      <c r="L10" s="120"/>
      <c r="M10" s="155" t="s">
        <v>66</v>
      </c>
      <c r="N10" s="156"/>
      <c r="O10" s="157"/>
      <c r="P10" s="158">
        <f>E10</f>
        <v>3.3000000000000002E-2</v>
      </c>
      <c r="Q10" s="159"/>
      <c r="R10" s="178"/>
    </row>
    <row r="11" spans="1:18" x14ac:dyDescent="0.25">
      <c r="A11" s="69"/>
      <c r="B11" s="160"/>
      <c r="C11" s="115"/>
      <c r="E11" s="161"/>
      <c r="F11" s="160"/>
      <c r="G11" s="182"/>
      <c r="K11" s="119"/>
      <c r="L11" s="120"/>
      <c r="M11" s="146"/>
      <c r="N11" s="122"/>
      <c r="P11" s="162"/>
      <c r="Q11" s="146"/>
      <c r="R11" s="178"/>
    </row>
    <row r="12" spans="1:18" x14ac:dyDescent="0.25">
      <c r="E12" s="161"/>
      <c r="K12" s="119"/>
    </row>
    <row r="13" spans="1:18" ht="15.75" thickBot="1" x14ac:dyDescent="0.3">
      <c r="A13" s="163" t="s">
        <v>67</v>
      </c>
      <c r="B13" s="163" t="s">
        <v>68</v>
      </c>
      <c r="C13" s="163" t="s">
        <v>69</v>
      </c>
      <c r="D13" s="163" t="s">
        <v>70</v>
      </c>
      <c r="E13" s="163" t="s">
        <v>71</v>
      </c>
      <c r="F13" s="163" t="s">
        <v>72</v>
      </c>
      <c r="G13" s="183" t="s">
        <v>73</v>
      </c>
      <c r="K13" s="119"/>
      <c r="L13" s="164" t="s">
        <v>67</v>
      </c>
      <c r="M13" s="164" t="s">
        <v>68</v>
      </c>
      <c r="N13" s="164" t="s">
        <v>69</v>
      </c>
      <c r="O13" s="164" t="s">
        <v>70</v>
      </c>
      <c r="P13" s="164" t="s">
        <v>71</v>
      </c>
      <c r="Q13" s="164" t="s">
        <v>72</v>
      </c>
      <c r="R13" s="184" t="s">
        <v>73</v>
      </c>
    </row>
    <row r="14" spans="1:18" x14ac:dyDescent="0.25">
      <c r="A14" s="114">
        <f>E6</f>
        <v>44743</v>
      </c>
      <c r="B14" s="115">
        <v>1</v>
      </c>
      <c r="C14" s="116">
        <f>E8</f>
        <v>20138.703120403945</v>
      </c>
      <c r="D14" s="117">
        <f>ROUND(C14*$E$10/12,2)</f>
        <v>55.38</v>
      </c>
      <c r="E14" s="117">
        <f t="shared" ref="E14:E77" si="0">PPMT($E$10/12,B14,$E$7,-$E$8,$E$9,0)</f>
        <v>157.03206279775983</v>
      </c>
      <c r="F14" s="117">
        <f>ROUND(PMT($E$10/12,E7,-E8,E9),2)</f>
        <v>212.41</v>
      </c>
      <c r="G14" s="116">
        <f>C14-E14</f>
        <v>19981.671057606185</v>
      </c>
      <c r="K14" s="119"/>
      <c r="L14" s="165">
        <f>P6</f>
        <v>44743</v>
      </c>
      <c r="M14" s="122">
        <v>1</v>
      </c>
      <c r="N14" s="130">
        <f>P8</f>
        <v>12495.008363183963</v>
      </c>
      <c r="O14" s="166">
        <f>ROUND(N14*$P$10/12,2)</f>
        <v>34.36</v>
      </c>
      <c r="P14" s="166">
        <f>PPMT($P$10/12,M14,$P$7,-$P$8,$P$9,0)</f>
        <v>97.430153581144907</v>
      </c>
      <c r="Q14" s="166">
        <f>ROUND(PMT($P$10/12,P7,-P8,P9),2)</f>
        <v>131.79</v>
      </c>
      <c r="R14" s="130">
        <f>N14-P14</f>
        <v>12397.578209602818</v>
      </c>
    </row>
    <row r="15" spans="1:18" x14ac:dyDescent="0.25">
      <c r="A15" s="114">
        <f>EDATE(A14,1)</f>
        <v>44774</v>
      </c>
      <c r="B15" s="115">
        <v>2</v>
      </c>
      <c r="C15" s="116">
        <f>G14</f>
        <v>19981.671057606185</v>
      </c>
      <c r="D15" s="117">
        <f t="shared" ref="D15:D72" si="1">ROUND(C15*$E$10/12,2)</f>
        <v>54.95</v>
      </c>
      <c r="E15" s="117">
        <f t="shared" si="0"/>
        <v>157.46390097045366</v>
      </c>
      <c r="F15" s="117">
        <f>F14</f>
        <v>212.41</v>
      </c>
      <c r="G15" s="116">
        <f t="shared" ref="G15:G72" si="2">C15-E15</f>
        <v>19824.20715663573</v>
      </c>
      <c r="K15" s="119"/>
      <c r="L15" s="165">
        <f>EDATE(L14,1)</f>
        <v>44774</v>
      </c>
      <c r="M15" s="122">
        <v>2</v>
      </c>
      <c r="N15" s="130">
        <f>R14</f>
        <v>12397.578209602818</v>
      </c>
      <c r="O15" s="166">
        <f t="shared" ref="O15:O78" si="3">ROUND(N15*$P$10/12,2)</f>
        <v>34.090000000000003</v>
      </c>
      <c r="P15" s="166">
        <f t="shared" ref="P15:P78" si="4">PPMT($P$10/12,M15,$P$7,-$P$8,$P$9,0)</f>
        <v>97.698086503493045</v>
      </c>
      <c r="Q15" s="166">
        <f>Q14</f>
        <v>131.79</v>
      </c>
      <c r="R15" s="130">
        <f t="shared" ref="R15:R72" si="5">N15-P15</f>
        <v>12299.880123099325</v>
      </c>
    </row>
    <row r="16" spans="1:18" x14ac:dyDescent="0.25">
      <c r="A16" s="114">
        <f>EDATE(A15,1)</f>
        <v>44805</v>
      </c>
      <c r="B16" s="115">
        <v>3</v>
      </c>
      <c r="C16" s="116">
        <f>G15</f>
        <v>19824.20715663573</v>
      </c>
      <c r="D16" s="117">
        <f t="shared" si="1"/>
        <v>54.52</v>
      </c>
      <c r="E16" s="117">
        <f t="shared" si="0"/>
        <v>157.8969266981224</v>
      </c>
      <c r="F16" s="117">
        <f t="shared" ref="F16:F79" si="6">F15</f>
        <v>212.41</v>
      </c>
      <c r="G16" s="116">
        <f t="shared" si="2"/>
        <v>19666.310229937608</v>
      </c>
      <c r="K16" s="119"/>
      <c r="L16" s="165">
        <f>EDATE(L15,1)</f>
        <v>44805</v>
      </c>
      <c r="M16" s="122">
        <v>3</v>
      </c>
      <c r="N16" s="130">
        <f>R15</f>
        <v>12299.880123099325</v>
      </c>
      <c r="O16" s="166">
        <f t="shared" si="3"/>
        <v>33.82</v>
      </c>
      <c r="P16" s="166">
        <f t="shared" si="4"/>
        <v>97.966756241377652</v>
      </c>
      <c r="Q16" s="166">
        <f t="shared" ref="Q16:Q79" si="7">Q15</f>
        <v>131.79</v>
      </c>
      <c r="R16" s="130">
        <f t="shared" si="5"/>
        <v>12201.913366857947</v>
      </c>
    </row>
    <row r="17" spans="1:18" x14ac:dyDescent="0.25">
      <c r="A17" s="114">
        <f t="shared" ref="A17:A80" si="8">EDATE(A16,1)</f>
        <v>44835</v>
      </c>
      <c r="B17" s="115">
        <v>4</v>
      </c>
      <c r="C17" s="116">
        <f t="shared" ref="C17:C72" si="9">G16</f>
        <v>19666.310229937608</v>
      </c>
      <c r="D17" s="117">
        <f t="shared" si="1"/>
        <v>54.08</v>
      </c>
      <c r="E17" s="117">
        <f t="shared" si="0"/>
        <v>158.33114324654224</v>
      </c>
      <c r="F17" s="117">
        <f t="shared" si="6"/>
        <v>212.41</v>
      </c>
      <c r="G17" s="116">
        <f t="shared" si="2"/>
        <v>19507.979086691066</v>
      </c>
      <c r="K17" s="119"/>
      <c r="L17" s="165">
        <f t="shared" ref="L17:L80" si="10">EDATE(L16,1)</f>
        <v>44835</v>
      </c>
      <c r="M17" s="122">
        <v>4</v>
      </c>
      <c r="N17" s="130">
        <f t="shared" ref="N17:N72" si="11">R16</f>
        <v>12201.913366857947</v>
      </c>
      <c r="O17" s="166">
        <f t="shared" si="3"/>
        <v>33.56</v>
      </c>
      <c r="P17" s="166">
        <f t="shared" si="4"/>
        <v>98.236164821041442</v>
      </c>
      <c r="Q17" s="166">
        <f t="shared" si="7"/>
        <v>131.79</v>
      </c>
      <c r="R17" s="130">
        <f t="shared" si="5"/>
        <v>12103.677202036906</v>
      </c>
    </row>
    <row r="18" spans="1:18" x14ac:dyDescent="0.25">
      <c r="A18" s="114">
        <f t="shared" si="8"/>
        <v>44866</v>
      </c>
      <c r="B18" s="115">
        <v>5</v>
      </c>
      <c r="C18" s="116">
        <f t="shared" si="9"/>
        <v>19507.979086691066</v>
      </c>
      <c r="D18" s="117">
        <f t="shared" si="1"/>
        <v>53.65</v>
      </c>
      <c r="E18" s="117">
        <f t="shared" si="0"/>
        <v>158.76655389047025</v>
      </c>
      <c r="F18" s="117">
        <f t="shared" si="6"/>
        <v>212.41</v>
      </c>
      <c r="G18" s="116">
        <f t="shared" si="2"/>
        <v>19349.212532800597</v>
      </c>
      <c r="K18" s="119"/>
      <c r="L18" s="165">
        <f t="shared" si="10"/>
        <v>44866</v>
      </c>
      <c r="M18" s="122">
        <v>5</v>
      </c>
      <c r="N18" s="130">
        <f t="shared" si="11"/>
        <v>12103.677202036906</v>
      </c>
      <c r="O18" s="166">
        <f t="shared" si="3"/>
        <v>33.29</v>
      </c>
      <c r="P18" s="166">
        <f t="shared" si="4"/>
        <v>98.506314274299314</v>
      </c>
      <c r="Q18" s="166">
        <f t="shared" si="7"/>
        <v>131.79</v>
      </c>
      <c r="R18" s="130">
        <f t="shared" si="5"/>
        <v>12005.170887762606</v>
      </c>
    </row>
    <row r="19" spans="1:18" x14ac:dyDescent="0.25">
      <c r="A19" s="114">
        <f t="shared" si="8"/>
        <v>44896</v>
      </c>
      <c r="B19" s="115">
        <v>6</v>
      </c>
      <c r="C19" s="116">
        <f t="shared" si="9"/>
        <v>19349.212532800597</v>
      </c>
      <c r="D19" s="117">
        <f t="shared" si="1"/>
        <v>53.21</v>
      </c>
      <c r="E19" s="117">
        <f t="shared" si="0"/>
        <v>159.20316191366902</v>
      </c>
      <c r="F19" s="117">
        <f t="shared" si="6"/>
        <v>212.41</v>
      </c>
      <c r="G19" s="116">
        <f t="shared" si="2"/>
        <v>19190.009370886928</v>
      </c>
      <c r="K19" s="119"/>
      <c r="L19" s="165">
        <f t="shared" si="10"/>
        <v>44896</v>
      </c>
      <c r="M19" s="122">
        <v>6</v>
      </c>
      <c r="N19" s="130">
        <f t="shared" si="11"/>
        <v>12005.170887762606</v>
      </c>
      <c r="O19" s="166">
        <f t="shared" si="3"/>
        <v>33.01</v>
      </c>
      <c r="P19" s="166">
        <f t="shared" si="4"/>
        <v>98.777206638553622</v>
      </c>
      <c r="Q19" s="166">
        <f t="shared" si="7"/>
        <v>131.79</v>
      </c>
      <c r="R19" s="130">
        <f t="shared" si="5"/>
        <v>11906.393681124053</v>
      </c>
    </row>
    <row r="20" spans="1:18" x14ac:dyDescent="0.25">
      <c r="A20" s="114">
        <f t="shared" si="8"/>
        <v>44927</v>
      </c>
      <c r="B20" s="115">
        <v>7</v>
      </c>
      <c r="C20" s="116">
        <f t="shared" si="9"/>
        <v>19190.009370886928</v>
      </c>
      <c r="D20" s="117">
        <f t="shared" si="1"/>
        <v>52.77</v>
      </c>
      <c r="E20" s="117">
        <f t="shared" si="0"/>
        <v>159.64097060893164</v>
      </c>
      <c r="F20" s="117">
        <f t="shared" si="6"/>
        <v>212.41</v>
      </c>
      <c r="G20" s="116">
        <f t="shared" si="2"/>
        <v>19030.368400277996</v>
      </c>
      <c r="K20" s="119"/>
      <c r="L20" s="165">
        <f t="shared" si="10"/>
        <v>44927</v>
      </c>
      <c r="M20" s="122">
        <v>7</v>
      </c>
      <c r="N20" s="130">
        <f t="shared" si="11"/>
        <v>11906.393681124053</v>
      </c>
      <c r="O20" s="166">
        <f t="shared" si="3"/>
        <v>32.74</v>
      </c>
      <c r="P20" s="166">
        <f t="shared" si="4"/>
        <v>99.048843956809662</v>
      </c>
      <c r="Q20" s="166">
        <f t="shared" si="7"/>
        <v>131.79</v>
      </c>
      <c r="R20" s="130">
        <f t="shared" si="5"/>
        <v>11807.344837167244</v>
      </c>
    </row>
    <row r="21" spans="1:18" x14ac:dyDescent="0.25">
      <c r="A21" s="114">
        <f>EDATE(A20,1)</f>
        <v>44958</v>
      </c>
      <c r="B21" s="115">
        <v>8</v>
      </c>
      <c r="C21" s="116">
        <f t="shared" si="9"/>
        <v>19030.368400277996</v>
      </c>
      <c r="D21" s="117">
        <f t="shared" si="1"/>
        <v>52.33</v>
      </c>
      <c r="E21" s="117">
        <f t="shared" si="0"/>
        <v>160.0799832781062</v>
      </c>
      <c r="F21" s="117">
        <f t="shared" si="6"/>
        <v>212.41</v>
      </c>
      <c r="G21" s="116">
        <f t="shared" si="2"/>
        <v>18870.288416999891</v>
      </c>
      <c r="K21" s="119"/>
      <c r="L21" s="165">
        <f>EDATE(L20,1)</f>
        <v>44958</v>
      </c>
      <c r="M21" s="122">
        <v>8</v>
      </c>
      <c r="N21" s="130">
        <f t="shared" si="11"/>
        <v>11807.344837167244</v>
      </c>
      <c r="O21" s="166">
        <f t="shared" si="3"/>
        <v>32.47</v>
      </c>
      <c r="P21" s="166">
        <f t="shared" si="4"/>
        <v>99.321228277690878</v>
      </c>
      <c r="Q21" s="166">
        <f t="shared" si="7"/>
        <v>131.79</v>
      </c>
      <c r="R21" s="130">
        <f t="shared" si="5"/>
        <v>11708.023608889553</v>
      </c>
    </row>
    <row r="22" spans="1:18" x14ac:dyDescent="0.25">
      <c r="A22" s="114">
        <f t="shared" si="8"/>
        <v>44986</v>
      </c>
      <c r="B22" s="115">
        <v>9</v>
      </c>
      <c r="C22" s="116">
        <f t="shared" si="9"/>
        <v>18870.288416999891</v>
      </c>
      <c r="D22" s="117">
        <f t="shared" si="1"/>
        <v>51.89</v>
      </c>
      <c r="E22" s="117">
        <f t="shared" si="0"/>
        <v>160.52020323212096</v>
      </c>
      <c r="F22" s="117">
        <f t="shared" si="6"/>
        <v>212.41</v>
      </c>
      <c r="G22" s="116">
        <f t="shared" si="2"/>
        <v>18709.768213767769</v>
      </c>
      <c r="K22" s="119"/>
      <c r="L22" s="165">
        <f t="shared" si="10"/>
        <v>44986</v>
      </c>
      <c r="M22" s="122">
        <v>9</v>
      </c>
      <c r="N22" s="130">
        <f t="shared" si="11"/>
        <v>11708.023608889553</v>
      </c>
      <c r="O22" s="166">
        <f t="shared" si="3"/>
        <v>32.200000000000003</v>
      </c>
      <c r="P22" s="166">
        <f t="shared" si="4"/>
        <v>99.59436165545452</v>
      </c>
      <c r="Q22" s="166">
        <f t="shared" si="7"/>
        <v>131.79</v>
      </c>
      <c r="R22" s="130">
        <f t="shared" si="5"/>
        <v>11608.429247234099</v>
      </c>
    </row>
    <row r="23" spans="1:18" x14ac:dyDescent="0.25">
      <c r="A23" s="114">
        <f t="shared" si="8"/>
        <v>45017</v>
      </c>
      <c r="B23" s="115">
        <v>10</v>
      </c>
      <c r="C23" s="116">
        <f t="shared" si="9"/>
        <v>18709.768213767769</v>
      </c>
      <c r="D23" s="117">
        <f t="shared" si="1"/>
        <v>51.45</v>
      </c>
      <c r="E23" s="117">
        <f t="shared" si="0"/>
        <v>160.96163379100929</v>
      </c>
      <c r="F23" s="117">
        <f t="shared" si="6"/>
        <v>212.41</v>
      </c>
      <c r="G23" s="116">
        <f t="shared" si="2"/>
        <v>18548.806579976761</v>
      </c>
      <c r="K23" s="119"/>
      <c r="L23" s="165">
        <f t="shared" si="10"/>
        <v>45017</v>
      </c>
      <c r="M23" s="122">
        <v>10</v>
      </c>
      <c r="N23" s="130">
        <f t="shared" si="11"/>
        <v>11608.429247234099</v>
      </c>
      <c r="O23" s="166">
        <f t="shared" si="3"/>
        <v>31.92</v>
      </c>
      <c r="P23" s="166">
        <f t="shared" si="4"/>
        <v>99.868246150007025</v>
      </c>
      <c r="Q23" s="166">
        <f t="shared" si="7"/>
        <v>131.79</v>
      </c>
      <c r="R23" s="130">
        <f t="shared" si="5"/>
        <v>11508.561001084092</v>
      </c>
    </row>
    <row r="24" spans="1:18" x14ac:dyDescent="0.25">
      <c r="A24" s="114">
        <f t="shared" si="8"/>
        <v>45047</v>
      </c>
      <c r="B24" s="115">
        <v>11</v>
      </c>
      <c r="C24" s="116">
        <f t="shared" si="9"/>
        <v>18548.806579976761</v>
      </c>
      <c r="D24" s="117">
        <f t="shared" si="1"/>
        <v>51.01</v>
      </c>
      <c r="E24" s="117">
        <f t="shared" si="0"/>
        <v>161.40427828393459</v>
      </c>
      <c r="F24" s="117">
        <f t="shared" si="6"/>
        <v>212.41</v>
      </c>
      <c r="G24" s="116">
        <f t="shared" si="2"/>
        <v>18387.402301692826</v>
      </c>
      <c r="L24" s="165">
        <f t="shared" si="10"/>
        <v>45047</v>
      </c>
      <c r="M24" s="122">
        <v>11</v>
      </c>
      <c r="N24" s="130">
        <f t="shared" si="11"/>
        <v>11508.561001084092</v>
      </c>
      <c r="O24" s="166">
        <f t="shared" si="3"/>
        <v>31.65</v>
      </c>
      <c r="P24" s="166">
        <f t="shared" si="4"/>
        <v>100.14288382691954</v>
      </c>
      <c r="Q24" s="166">
        <f t="shared" si="7"/>
        <v>131.79</v>
      </c>
      <c r="R24" s="130">
        <f t="shared" si="5"/>
        <v>11408.418117257172</v>
      </c>
    </row>
    <row r="25" spans="1:18" x14ac:dyDescent="0.25">
      <c r="A25" s="114">
        <f t="shared" si="8"/>
        <v>45078</v>
      </c>
      <c r="B25" s="115">
        <v>12</v>
      </c>
      <c r="C25" s="116">
        <f t="shared" si="9"/>
        <v>18387.402301692826</v>
      </c>
      <c r="D25" s="117">
        <f t="shared" si="1"/>
        <v>50.57</v>
      </c>
      <c r="E25" s="117">
        <f t="shared" si="0"/>
        <v>161.8481400492154</v>
      </c>
      <c r="F25" s="117">
        <f t="shared" si="6"/>
        <v>212.41</v>
      </c>
      <c r="G25" s="116">
        <f t="shared" si="2"/>
        <v>18225.554161643609</v>
      </c>
      <c r="L25" s="165">
        <f t="shared" si="10"/>
        <v>45078</v>
      </c>
      <c r="M25" s="122">
        <v>12</v>
      </c>
      <c r="N25" s="130">
        <f t="shared" si="11"/>
        <v>11408.418117257172</v>
      </c>
      <c r="O25" s="166">
        <f t="shared" si="3"/>
        <v>31.37</v>
      </c>
      <c r="P25" s="166">
        <f t="shared" si="4"/>
        <v>100.41827675744358</v>
      </c>
      <c r="Q25" s="166">
        <f t="shared" si="7"/>
        <v>131.79</v>
      </c>
      <c r="R25" s="130">
        <f t="shared" si="5"/>
        <v>11307.999840499728</v>
      </c>
    </row>
    <row r="26" spans="1:18" x14ac:dyDescent="0.25">
      <c r="A26" s="114">
        <f t="shared" si="8"/>
        <v>45108</v>
      </c>
      <c r="B26" s="115">
        <v>13</v>
      </c>
      <c r="C26" s="116">
        <f t="shared" si="9"/>
        <v>18225.554161643609</v>
      </c>
      <c r="D26" s="117">
        <f t="shared" si="1"/>
        <v>50.12</v>
      </c>
      <c r="E26" s="117">
        <f t="shared" si="0"/>
        <v>162.29322243435075</v>
      </c>
      <c r="F26" s="117">
        <f t="shared" si="6"/>
        <v>212.41</v>
      </c>
      <c r="G26" s="116">
        <f t="shared" si="2"/>
        <v>18063.26093920926</v>
      </c>
      <c r="L26" s="165">
        <f t="shared" si="10"/>
        <v>45108</v>
      </c>
      <c r="M26" s="122">
        <v>13</v>
      </c>
      <c r="N26" s="130">
        <f t="shared" si="11"/>
        <v>11307.999840499728</v>
      </c>
      <c r="O26" s="166">
        <f t="shared" si="3"/>
        <v>31.1</v>
      </c>
      <c r="P26" s="166">
        <f t="shared" si="4"/>
        <v>100.69442701852655</v>
      </c>
      <c r="Q26" s="166">
        <f t="shared" si="7"/>
        <v>131.79</v>
      </c>
      <c r="R26" s="130">
        <f t="shared" si="5"/>
        <v>11207.305413481201</v>
      </c>
    </row>
    <row r="27" spans="1:18" x14ac:dyDescent="0.25">
      <c r="A27" s="114">
        <f t="shared" si="8"/>
        <v>45139</v>
      </c>
      <c r="B27" s="115">
        <v>14</v>
      </c>
      <c r="C27" s="116">
        <f t="shared" si="9"/>
        <v>18063.26093920926</v>
      </c>
      <c r="D27" s="117">
        <f t="shared" si="1"/>
        <v>49.67</v>
      </c>
      <c r="E27" s="117">
        <f t="shared" si="0"/>
        <v>162.73952879604522</v>
      </c>
      <c r="F27" s="117">
        <f t="shared" si="6"/>
        <v>212.41</v>
      </c>
      <c r="G27" s="116">
        <f t="shared" si="2"/>
        <v>17900.521410413214</v>
      </c>
      <c r="L27" s="165">
        <f t="shared" si="10"/>
        <v>45139</v>
      </c>
      <c r="M27" s="122">
        <v>14</v>
      </c>
      <c r="N27" s="130">
        <f t="shared" si="11"/>
        <v>11207.305413481201</v>
      </c>
      <c r="O27" s="166">
        <f t="shared" si="3"/>
        <v>30.82</v>
      </c>
      <c r="P27" s="166">
        <f t="shared" si="4"/>
        <v>100.97133669282748</v>
      </c>
      <c r="Q27" s="166">
        <f t="shared" si="7"/>
        <v>131.79</v>
      </c>
      <c r="R27" s="130">
        <f t="shared" si="5"/>
        <v>11106.334076788373</v>
      </c>
    </row>
    <row r="28" spans="1:18" x14ac:dyDescent="0.25">
      <c r="A28" s="114">
        <f t="shared" si="8"/>
        <v>45170</v>
      </c>
      <c r="B28" s="115">
        <v>15</v>
      </c>
      <c r="C28" s="116">
        <f t="shared" si="9"/>
        <v>17900.521410413214</v>
      </c>
      <c r="D28" s="117">
        <f t="shared" si="1"/>
        <v>49.23</v>
      </c>
      <c r="E28" s="117">
        <f t="shared" si="0"/>
        <v>163.18706250023433</v>
      </c>
      <c r="F28" s="117">
        <f t="shared" si="6"/>
        <v>212.41</v>
      </c>
      <c r="G28" s="116">
        <f t="shared" si="2"/>
        <v>17737.33434791298</v>
      </c>
      <c r="L28" s="165">
        <f t="shared" si="10"/>
        <v>45170</v>
      </c>
      <c r="M28" s="122">
        <v>15</v>
      </c>
      <c r="N28" s="130">
        <f t="shared" si="11"/>
        <v>11106.334076788373</v>
      </c>
      <c r="O28" s="166">
        <f t="shared" si="3"/>
        <v>30.54</v>
      </c>
      <c r="P28" s="166">
        <f t="shared" si="4"/>
        <v>101.24900786873276</v>
      </c>
      <c r="Q28" s="166">
        <f t="shared" si="7"/>
        <v>131.79</v>
      </c>
      <c r="R28" s="130">
        <f t="shared" si="5"/>
        <v>11005.08506891964</v>
      </c>
    </row>
    <row r="29" spans="1:18" x14ac:dyDescent="0.25">
      <c r="A29" s="114">
        <f t="shared" si="8"/>
        <v>45200</v>
      </c>
      <c r="B29" s="115">
        <v>16</v>
      </c>
      <c r="C29" s="116">
        <f t="shared" si="9"/>
        <v>17737.33434791298</v>
      </c>
      <c r="D29" s="117">
        <f t="shared" si="1"/>
        <v>48.78</v>
      </c>
      <c r="E29" s="117">
        <f t="shared" si="0"/>
        <v>163.63582692210997</v>
      </c>
      <c r="F29" s="117">
        <f t="shared" si="6"/>
        <v>212.41</v>
      </c>
      <c r="G29" s="116">
        <f t="shared" si="2"/>
        <v>17573.698520990871</v>
      </c>
      <c r="L29" s="165">
        <f t="shared" si="10"/>
        <v>45200</v>
      </c>
      <c r="M29" s="122">
        <v>16</v>
      </c>
      <c r="N29" s="130">
        <f t="shared" si="11"/>
        <v>11005.08506891964</v>
      </c>
      <c r="O29" s="166">
        <f t="shared" si="3"/>
        <v>30.26</v>
      </c>
      <c r="P29" s="166">
        <f t="shared" si="4"/>
        <v>101.52744264037177</v>
      </c>
      <c r="Q29" s="166">
        <f t="shared" si="7"/>
        <v>131.79</v>
      </c>
      <c r="R29" s="130">
        <f t="shared" si="5"/>
        <v>10903.557626279267</v>
      </c>
    </row>
    <row r="30" spans="1:18" x14ac:dyDescent="0.25">
      <c r="A30" s="114">
        <f t="shared" si="8"/>
        <v>45231</v>
      </c>
      <c r="B30" s="115">
        <v>17</v>
      </c>
      <c r="C30" s="116">
        <f t="shared" si="9"/>
        <v>17573.698520990871</v>
      </c>
      <c r="D30" s="117">
        <f t="shared" si="1"/>
        <v>48.33</v>
      </c>
      <c r="E30" s="117">
        <f t="shared" si="0"/>
        <v>164.08582544614578</v>
      </c>
      <c r="F30" s="117">
        <f t="shared" si="6"/>
        <v>212.41</v>
      </c>
      <c r="G30" s="116">
        <f t="shared" si="2"/>
        <v>17409.612695544725</v>
      </c>
      <c r="L30" s="165">
        <f t="shared" si="10"/>
        <v>45231</v>
      </c>
      <c r="M30" s="122">
        <v>17</v>
      </c>
      <c r="N30" s="130">
        <f t="shared" si="11"/>
        <v>10903.557626279267</v>
      </c>
      <c r="O30" s="166">
        <f t="shared" si="3"/>
        <v>29.98</v>
      </c>
      <c r="P30" s="166">
        <f t="shared" si="4"/>
        <v>101.80664310763281</v>
      </c>
      <c r="Q30" s="166">
        <f t="shared" si="7"/>
        <v>131.79</v>
      </c>
      <c r="R30" s="130">
        <f t="shared" si="5"/>
        <v>10801.750983171634</v>
      </c>
    </row>
    <row r="31" spans="1:18" x14ac:dyDescent="0.25">
      <c r="A31" s="114">
        <f t="shared" si="8"/>
        <v>45261</v>
      </c>
      <c r="B31" s="115">
        <v>18</v>
      </c>
      <c r="C31" s="116">
        <f t="shared" si="9"/>
        <v>17409.612695544725</v>
      </c>
      <c r="D31" s="117">
        <f t="shared" si="1"/>
        <v>47.88</v>
      </c>
      <c r="E31" s="117">
        <f t="shared" si="0"/>
        <v>164.53706146612268</v>
      </c>
      <c r="F31" s="117">
        <f t="shared" si="6"/>
        <v>212.41</v>
      </c>
      <c r="G31" s="116">
        <f t="shared" si="2"/>
        <v>17245.075634078603</v>
      </c>
      <c r="L31" s="165">
        <f t="shared" si="10"/>
        <v>45261</v>
      </c>
      <c r="M31" s="122">
        <v>18</v>
      </c>
      <c r="N31" s="130">
        <f t="shared" si="11"/>
        <v>10801.750983171634</v>
      </c>
      <c r="O31" s="166">
        <f t="shared" si="3"/>
        <v>29.7</v>
      </c>
      <c r="P31" s="166">
        <f t="shared" si="4"/>
        <v>102.08661137617879</v>
      </c>
      <c r="Q31" s="166">
        <f t="shared" si="7"/>
        <v>131.79</v>
      </c>
      <c r="R31" s="130">
        <f t="shared" si="5"/>
        <v>10699.664371795456</v>
      </c>
    </row>
    <row r="32" spans="1:18" x14ac:dyDescent="0.25">
      <c r="A32" s="114">
        <f t="shared" si="8"/>
        <v>45292</v>
      </c>
      <c r="B32" s="115">
        <v>19</v>
      </c>
      <c r="C32" s="116">
        <f t="shared" si="9"/>
        <v>17245.075634078603</v>
      </c>
      <c r="D32" s="117">
        <f t="shared" si="1"/>
        <v>47.42</v>
      </c>
      <c r="E32" s="117">
        <f t="shared" si="0"/>
        <v>164.9895383851545</v>
      </c>
      <c r="F32" s="117">
        <f t="shared" si="6"/>
        <v>212.41</v>
      </c>
      <c r="G32" s="116">
        <f t="shared" si="2"/>
        <v>17080.086095693448</v>
      </c>
      <c r="L32" s="165">
        <f t="shared" si="10"/>
        <v>45292</v>
      </c>
      <c r="M32" s="122">
        <v>19</v>
      </c>
      <c r="N32" s="130">
        <f t="shared" si="11"/>
        <v>10699.664371795456</v>
      </c>
      <c r="O32" s="166">
        <f t="shared" si="3"/>
        <v>29.42</v>
      </c>
      <c r="P32" s="166">
        <f t="shared" si="4"/>
        <v>102.36734955746329</v>
      </c>
      <c r="Q32" s="166">
        <f t="shared" si="7"/>
        <v>131.79</v>
      </c>
      <c r="R32" s="130">
        <f t="shared" si="5"/>
        <v>10597.297022237992</v>
      </c>
    </row>
    <row r="33" spans="1:18" x14ac:dyDescent="0.25">
      <c r="A33" s="114">
        <f t="shared" si="8"/>
        <v>45323</v>
      </c>
      <c r="B33" s="115">
        <v>20</v>
      </c>
      <c r="C33" s="116">
        <f t="shared" si="9"/>
        <v>17080.086095693448</v>
      </c>
      <c r="D33" s="117">
        <f t="shared" si="1"/>
        <v>46.97</v>
      </c>
      <c r="E33" s="117">
        <f t="shared" si="0"/>
        <v>165.44325961571369</v>
      </c>
      <c r="F33" s="117">
        <f t="shared" si="6"/>
        <v>212.41</v>
      </c>
      <c r="G33" s="116">
        <f t="shared" si="2"/>
        <v>16914.642836077735</v>
      </c>
      <c r="L33" s="165">
        <f t="shared" si="10"/>
        <v>45323</v>
      </c>
      <c r="M33" s="122">
        <v>20</v>
      </c>
      <c r="N33" s="130">
        <f t="shared" si="11"/>
        <v>10597.297022237992</v>
      </c>
      <c r="O33" s="166">
        <f t="shared" si="3"/>
        <v>29.14</v>
      </c>
      <c r="P33" s="166">
        <f t="shared" si="4"/>
        <v>102.64885976874631</v>
      </c>
      <c r="Q33" s="166">
        <f t="shared" si="7"/>
        <v>131.79</v>
      </c>
      <c r="R33" s="130">
        <f t="shared" si="5"/>
        <v>10494.648162469246</v>
      </c>
    </row>
    <row r="34" spans="1:18" x14ac:dyDescent="0.25">
      <c r="A34" s="114">
        <f t="shared" si="8"/>
        <v>45352</v>
      </c>
      <c r="B34" s="115">
        <v>21</v>
      </c>
      <c r="C34" s="116">
        <f t="shared" si="9"/>
        <v>16914.642836077735</v>
      </c>
      <c r="D34" s="117">
        <f t="shared" si="1"/>
        <v>46.52</v>
      </c>
      <c r="E34" s="117">
        <f t="shared" si="0"/>
        <v>165.89822857965689</v>
      </c>
      <c r="F34" s="117">
        <f t="shared" si="6"/>
        <v>212.41</v>
      </c>
      <c r="G34" s="116">
        <f t="shared" si="2"/>
        <v>16748.74460749808</v>
      </c>
      <c r="L34" s="165">
        <f t="shared" si="10"/>
        <v>45352</v>
      </c>
      <c r="M34" s="122">
        <v>21</v>
      </c>
      <c r="N34" s="130">
        <f t="shared" si="11"/>
        <v>10494.648162469246</v>
      </c>
      <c r="O34" s="166">
        <f t="shared" si="3"/>
        <v>28.86</v>
      </c>
      <c r="P34" s="166">
        <f t="shared" si="4"/>
        <v>102.93114413311035</v>
      </c>
      <c r="Q34" s="166">
        <f t="shared" si="7"/>
        <v>131.79</v>
      </c>
      <c r="R34" s="130">
        <f t="shared" si="5"/>
        <v>10391.717018336136</v>
      </c>
    </row>
    <row r="35" spans="1:18" x14ac:dyDescent="0.25">
      <c r="A35" s="114">
        <f t="shared" si="8"/>
        <v>45383</v>
      </c>
      <c r="B35" s="115">
        <v>22</v>
      </c>
      <c r="C35" s="116">
        <f t="shared" si="9"/>
        <v>16748.74460749808</v>
      </c>
      <c r="D35" s="117">
        <f t="shared" si="1"/>
        <v>46.06</v>
      </c>
      <c r="E35" s="117">
        <f t="shared" si="0"/>
        <v>166.35444870825097</v>
      </c>
      <c r="F35" s="117">
        <f t="shared" si="6"/>
        <v>212.41</v>
      </c>
      <c r="G35" s="116">
        <f t="shared" si="2"/>
        <v>16582.390158789829</v>
      </c>
      <c r="L35" s="165">
        <f t="shared" si="10"/>
        <v>45383</v>
      </c>
      <c r="M35" s="122">
        <v>22</v>
      </c>
      <c r="N35" s="130">
        <f t="shared" si="11"/>
        <v>10391.717018336136</v>
      </c>
      <c r="O35" s="166">
        <f t="shared" si="3"/>
        <v>28.58</v>
      </c>
      <c r="P35" s="166">
        <f t="shared" si="4"/>
        <v>103.21420477947642</v>
      </c>
      <c r="Q35" s="166">
        <f t="shared" si="7"/>
        <v>131.79</v>
      </c>
      <c r="R35" s="130">
        <f t="shared" si="5"/>
        <v>10288.502813556659</v>
      </c>
    </row>
    <row r="36" spans="1:18" x14ac:dyDescent="0.25">
      <c r="A36" s="114">
        <f t="shared" si="8"/>
        <v>45413</v>
      </c>
      <c r="B36" s="115">
        <v>23</v>
      </c>
      <c r="C36" s="116">
        <f t="shared" si="9"/>
        <v>16582.390158789829</v>
      </c>
      <c r="D36" s="117">
        <f t="shared" si="1"/>
        <v>45.6</v>
      </c>
      <c r="E36" s="117">
        <f t="shared" si="0"/>
        <v>166.81192344219863</v>
      </c>
      <c r="F36" s="117">
        <f t="shared" si="6"/>
        <v>212.41</v>
      </c>
      <c r="G36" s="116">
        <f t="shared" si="2"/>
        <v>16415.578235347632</v>
      </c>
      <c r="L36" s="165">
        <f t="shared" si="10"/>
        <v>45413</v>
      </c>
      <c r="M36" s="122">
        <v>23</v>
      </c>
      <c r="N36" s="130">
        <f t="shared" si="11"/>
        <v>10288.502813556659</v>
      </c>
      <c r="O36" s="166">
        <f t="shared" si="3"/>
        <v>28.29</v>
      </c>
      <c r="P36" s="166">
        <f t="shared" si="4"/>
        <v>103.49804384261998</v>
      </c>
      <c r="Q36" s="166">
        <f t="shared" si="7"/>
        <v>131.79</v>
      </c>
      <c r="R36" s="130">
        <f t="shared" si="5"/>
        <v>10185.00476971404</v>
      </c>
    </row>
    <row r="37" spans="1:18" x14ac:dyDescent="0.25">
      <c r="A37" s="114">
        <f t="shared" si="8"/>
        <v>45444</v>
      </c>
      <c r="B37" s="115">
        <v>24</v>
      </c>
      <c r="C37" s="116">
        <f t="shared" si="9"/>
        <v>16415.578235347632</v>
      </c>
      <c r="D37" s="117">
        <f t="shared" si="1"/>
        <v>45.14</v>
      </c>
      <c r="E37" s="117">
        <f t="shared" si="0"/>
        <v>167.27065623166467</v>
      </c>
      <c r="F37" s="117">
        <f t="shared" si="6"/>
        <v>212.41</v>
      </c>
      <c r="G37" s="116">
        <f t="shared" si="2"/>
        <v>16248.307579115966</v>
      </c>
      <c r="L37" s="165">
        <f t="shared" si="10"/>
        <v>45444</v>
      </c>
      <c r="M37" s="122">
        <v>24</v>
      </c>
      <c r="N37" s="130">
        <f t="shared" si="11"/>
        <v>10185.00476971404</v>
      </c>
      <c r="O37" s="166">
        <f t="shared" si="3"/>
        <v>28.01</v>
      </c>
      <c r="P37" s="166">
        <f t="shared" si="4"/>
        <v>103.78266346318719</v>
      </c>
      <c r="Q37" s="166">
        <f t="shared" si="7"/>
        <v>131.79</v>
      </c>
      <c r="R37" s="130">
        <f t="shared" si="5"/>
        <v>10081.222106250852</v>
      </c>
    </row>
    <row r="38" spans="1:18" x14ac:dyDescent="0.25">
      <c r="A38" s="114">
        <f t="shared" si="8"/>
        <v>45474</v>
      </c>
      <c r="B38" s="115">
        <v>25</v>
      </c>
      <c r="C38" s="116">
        <f t="shared" si="9"/>
        <v>16248.307579115966</v>
      </c>
      <c r="D38" s="117">
        <f t="shared" si="1"/>
        <v>44.68</v>
      </c>
      <c r="E38" s="117">
        <f t="shared" si="0"/>
        <v>167.73065053630177</v>
      </c>
      <c r="F38" s="117">
        <f t="shared" si="6"/>
        <v>212.41</v>
      </c>
      <c r="G38" s="116">
        <f t="shared" si="2"/>
        <v>16080.576928579665</v>
      </c>
      <c r="L38" s="165">
        <f t="shared" si="10"/>
        <v>45474</v>
      </c>
      <c r="M38" s="122">
        <v>25</v>
      </c>
      <c r="N38" s="130">
        <f t="shared" si="11"/>
        <v>10081.222106250852</v>
      </c>
      <c r="O38" s="166">
        <f t="shared" si="3"/>
        <v>27.72</v>
      </c>
      <c r="P38" s="166">
        <f t="shared" si="4"/>
        <v>104.06806578771095</v>
      </c>
      <c r="Q38" s="166">
        <f t="shared" si="7"/>
        <v>131.79</v>
      </c>
      <c r="R38" s="130">
        <f t="shared" si="5"/>
        <v>9977.1540404631414</v>
      </c>
    </row>
    <row r="39" spans="1:18" x14ac:dyDescent="0.25">
      <c r="A39" s="114">
        <f t="shared" si="8"/>
        <v>45505</v>
      </c>
      <c r="B39" s="115">
        <v>26</v>
      </c>
      <c r="C39" s="116">
        <f t="shared" si="9"/>
        <v>16080.576928579665</v>
      </c>
      <c r="D39" s="117">
        <f t="shared" si="1"/>
        <v>44.22</v>
      </c>
      <c r="E39" s="117">
        <f t="shared" si="0"/>
        <v>168.19190982527661</v>
      </c>
      <c r="F39" s="117">
        <f t="shared" si="6"/>
        <v>212.41</v>
      </c>
      <c r="G39" s="116">
        <f t="shared" si="2"/>
        <v>15912.385018754389</v>
      </c>
      <c r="L39" s="165">
        <f t="shared" si="10"/>
        <v>45505</v>
      </c>
      <c r="M39" s="122">
        <v>26</v>
      </c>
      <c r="N39" s="130">
        <f t="shared" si="11"/>
        <v>9977.1540404631414</v>
      </c>
      <c r="O39" s="166">
        <f t="shared" si="3"/>
        <v>27.44</v>
      </c>
      <c r="P39" s="166">
        <f t="shared" si="4"/>
        <v>104.35425296862715</v>
      </c>
      <c r="Q39" s="166">
        <f t="shared" si="7"/>
        <v>131.79</v>
      </c>
      <c r="R39" s="130">
        <f t="shared" si="5"/>
        <v>9872.799787494514</v>
      </c>
    </row>
    <row r="40" spans="1:18" x14ac:dyDescent="0.25">
      <c r="A40" s="114">
        <f t="shared" si="8"/>
        <v>45536</v>
      </c>
      <c r="B40" s="115">
        <v>27</v>
      </c>
      <c r="C40" s="116">
        <f t="shared" si="9"/>
        <v>15912.385018754389</v>
      </c>
      <c r="D40" s="117">
        <f t="shared" si="1"/>
        <v>43.76</v>
      </c>
      <c r="E40" s="117">
        <f t="shared" si="0"/>
        <v>168.65443757729611</v>
      </c>
      <c r="F40" s="117">
        <f t="shared" si="6"/>
        <v>212.41</v>
      </c>
      <c r="G40" s="116">
        <f t="shared" si="2"/>
        <v>15743.730581177093</v>
      </c>
      <c r="L40" s="165">
        <f t="shared" si="10"/>
        <v>45536</v>
      </c>
      <c r="M40" s="122">
        <v>27</v>
      </c>
      <c r="N40" s="130">
        <f t="shared" si="11"/>
        <v>9872.799787494514</v>
      </c>
      <c r="O40" s="166">
        <f t="shared" si="3"/>
        <v>27.15</v>
      </c>
      <c r="P40" s="166">
        <f t="shared" si="4"/>
        <v>104.64122716429088</v>
      </c>
      <c r="Q40" s="166">
        <f t="shared" si="7"/>
        <v>131.79</v>
      </c>
      <c r="R40" s="130">
        <f t="shared" si="5"/>
        <v>9768.1585603302228</v>
      </c>
    </row>
    <row r="41" spans="1:18" x14ac:dyDescent="0.25">
      <c r="A41" s="114">
        <f t="shared" si="8"/>
        <v>45566</v>
      </c>
      <c r="B41" s="115">
        <v>28</v>
      </c>
      <c r="C41" s="116">
        <f t="shared" si="9"/>
        <v>15743.730581177093</v>
      </c>
      <c r="D41" s="117">
        <f t="shared" si="1"/>
        <v>43.3</v>
      </c>
      <c r="E41" s="117">
        <f t="shared" si="0"/>
        <v>169.11823728063368</v>
      </c>
      <c r="F41" s="117">
        <f t="shared" si="6"/>
        <v>212.41</v>
      </c>
      <c r="G41" s="116">
        <f t="shared" si="2"/>
        <v>15574.612343896459</v>
      </c>
      <c r="L41" s="165">
        <f t="shared" si="10"/>
        <v>45566</v>
      </c>
      <c r="M41" s="122">
        <v>28</v>
      </c>
      <c r="N41" s="130">
        <f t="shared" si="11"/>
        <v>9768.1585603302228</v>
      </c>
      <c r="O41" s="166">
        <f t="shared" si="3"/>
        <v>26.86</v>
      </c>
      <c r="P41" s="166">
        <f t="shared" si="4"/>
        <v>104.92899053899266</v>
      </c>
      <c r="Q41" s="166">
        <f t="shared" si="7"/>
        <v>131.79</v>
      </c>
      <c r="R41" s="130">
        <f t="shared" si="5"/>
        <v>9663.2295697912305</v>
      </c>
    </row>
    <row r="42" spans="1:18" x14ac:dyDescent="0.25">
      <c r="A42" s="114">
        <f t="shared" si="8"/>
        <v>45597</v>
      </c>
      <c r="B42" s="115">
        <v>29</v>
      </c>
      <c r="C42" s="116">
        <f t="shared" si="9"/>
        <v>15574.612343896459</v>
      </c>
      <c r="D42" s="117">
        <f t="shared" si="1"/>
        <v>42.83</v>
      </c>
      <c r="E42" s="117">
        <f t="shared" si="0"/>
        <v>169.58331243315541</v>
      </c>
      <c r="F42" s="117">
        <f t="shared" si="6"/>
        <v>212.41</v>
      </c>
      <c r="G42" s="116">
        <f t="shared" si="2"/>
        <v>15405.029031463304</v>
      </c>
      <c r="L42" s="165">
        <f t="shared" si="10"/>
        <v>45597</v>
      </c>
      <c r="M42" s="122">
        <v>29</v>
      </c>
      <c r="N42" s="130">
        <f t="shared" si="11"/>
        <v>9663.2295697912305</v>
      </c>
      <c r="O42" s="166">
        <f t="shared" si="3"/>
        <v>26.57</v>
      </c>
      <c r="P42" s="166">
        <f t="shared" si="4"/>
        <v>105.21754526297489</v>
      </c>
      <c r="Q42" s="166">
        <f t="shared" si="7"/>
        <v>131.79</v>
      </c>
      <c r="R42" s="130">
        <f t="shared" si="5"/>
        <v>9558.012024528256</v>
      </c>
    </row>
    <row r="43" spans="1:18" x14ac:dyDescent="0.25">
      <c r="A43" s="114">
        <f t="shared" si="8"/>
        <v>45627</v>
      </c>
      <c r="B43" s="115">
        <v>30</v>
      </c>
      <c r="C43" s="116">
        <f t="shared" si="9"/>
        <v>15405.029031463304</v>
      </c>
      <c r="D43" s="117">
        <f t="shared" si="1"/>
        <v>42.36</v>
      </c>
      <c r="E43" s="117">
        <f t="shared" si="0"/>
        <v>170.04966654234659</v>
      </c>
      <c r="F43" s="117">
        <f t="shared" si="6"/>
        <v>212.41</v>
      </c>
      <c r="G43" s="116">
        <f t="shared" si="2"/>
        <v>15234.979364920957</v>
      </c>
      <c r="L43" s="165">
        <f t="shared" si="10"/>
        <v>45627</v>
      </c>
      <c r="M43" s="122">
        <v>30</v>
      </c>
      <c r="N43" s="130">
        <f t="shared" si="11"/>
        <v>9558.012024528256</v>
      </c>
      <c r="O43" s="166">
        <f t="shared" si="3"/>
        <v>26.28</v>
      </c>
      <c r="P43" s="166">
        <f t="shared" si="4"/>
        <v>105.50689351244809</v>
      </c>
      <c r="Q43" s="166">
        <f t="shared" si="7"/>
        <v>131.79</v>
      </c>
      <c r="R43" s="130">
        <f t="shared" si="5"/>
        <v>9452.5051310158087</v>
      </c>
    </row>
    <row r="44" spans="1:18" x14ac:dyDescent="0.25">
      <c r="A44" s="114">
        <f t="shared" si="8"/>
        <v>45658</v>
      </c>
      <c r="B44" s="115">
        <v>31</v>
      </c>
      <c r="C44" s="116">
        <f t="shared" si="9"/>
        <v>15234.979364920957</v>
      </c>
      <c r="D44" s="117">
        <f t="shared" si="1"/>
        <v>41.9</v>
      </c>
      <c r="E44" s="117">
        <f t="shared" si="0"/>
        <v>170.51730312533806</v>
      </c>
      <c r="F44" s="117">
        <f t="shared" si="6"/>
        <v>212.41</v>
      </c>
      <c r="G44" s="116">
        <f t="shared" si="2"/>
        <v>15064.462061795619</v>
      </c>
      <c r="L44" s="165">
        <f t="shared" si="10"/>
        <v>45658</v>
      </c>
      <c r="M44" s="122">
        <v>31</v>
      </c>
      <c r="N44" s="130">
        <f t="shared" si="11"/>
        <v>9452.5051310158087</v>
      </c>
      <c r="O44" s="166">
        <f t="shared" si="3"/>
        <v>25.99</v>
      </c>
      <c r="P44" s="166">
        <f t="shared" si="4"/>
        <v>105.79703746960732</v>
      </c>
      <c r="Q44" s="166">
        <f t="shared" si="7"/>
        <v>131.79</v>
      </c>
      <c r="R44" s="130">
        <f t="shared" si="5"/>
        <v>9346.7080935462018</v>
      </c>
    </row>
    <row r="45" spans="1:18" x14ac:dyDescent="0.25">
      <c r="A45" s="114">
        <f t="shared" si="8"/>
        <v>45689</v>
      </c>
      <c r="B45" s="115">
        <v>32</v>
      </c>
      <c r="C45" s="116">
        <f t="shared" si="9"/>
        <v>15064.462061795619</v>
      </c>
      <c r="D45" s="117">
        <f t="shared" si="1"/>
        <v>41.43</v>
      </c>
      <c r="E45" s="117">
        <f t="shared" si="0"/>
        <v>170.98622570893275</v>
      </c>
      <c r="F45" s="117">
        <f t="shared" si="6"/>
        <v>212.41</v>
      </c>
      <c r="G45" s="116">
        <f t="shared" si="2"/>
        <v>14893.475836086685</v>
      </c>
      <c r="L45" s="165">
        <f t="shared" si="10"/>
        <v>45689</v>
      </c>
      <c r="M45" s="122">
        <v>32</v>
      </c>
      <c r="N45" s="130">
        <f t="shared" si="11"/>
        <v>9346.7080935462018</v>
      </c>
      <c r="O45" s="166">
        <f t="shared" si="3"/>
        <v>25.7</v>
      </c>
      <c r="P45" s="166">
        <f t="shared" si="4"/>
        <v>106.08797932264875</v>
      </c>
      <c r="Q45" s="166">
        <f t="shared" si="7"/>
        <v>131.79</v>
      </c>
      <c r="R45" s="130">
        <f t="shared" si="5"/>
        <v>9240.6201142235532</v>
      </c>
    </row>
    <row r="46" spans="1:18" x14ac:dyDescent="0.25">
      <c r="A46" s="114">
        <f t="shared" si="8"/>
        <v>45717</v>
      </c>
      <c r="B46" s="115">
        <v>33</v>
      </c>
      <c r="C46" s="116">
        <f t="shared" si="9"/>
        <v>14893.475836086685</v>
      </c>
      <c r="D46" s="117">
        <f t="shared" si="1"/>
        <v>40.96</v>
      </c>
      <c r="E46" s="117">
        <f t="shared" si="0"/>
        <v>171.45643782963228</v>
      </c>
      <c r="F46" s="117">
        <f t="shared" si="6"/>
        <v>212.41</v>
      </c>
      <c r="G46" s="116">
        <f t="shared" si="2"/>
        <v>14722.019398257053</v>
      </c>
      <c r="L46" s="165">
        <f t="shared" si="10"/>
        <v>45717</v>
      </c>
      <c r="M46" s="122">
        <v>33</v>
      </c>
      <c r="N46" s="130">
        <f t="shared" si="11"/>
        <v>9240.6201142235532</v>
      </c>
      <c r="O46" s="166">
        <f t="shared" si="3"/>
        <v>25.41</v>
      </c>
      <c r="P46" s="166">
        <f t="shared" si="4"/>
        <v>106.37972126578603</v>
      </c>
      <c r="Q46" s="166">
        <f t="shared" si="7"/>
        <v>131.79</v>
      </c>
      <c r="R46" s="130">
        <f t="shared" si="5"/>
        <v>9134.2403929577667</v>
      </c>
    </row>
    <row r="47" spans="1:18" x14ac:dyDescent="0.25">
      <c r="A47" s="114">
        <f t="shared" si="8"/>
        <v>45748</v>
      </c>
      <c r="B47" s="115">
        <v>34</v>
      </c>
      <c r="C47" s="116">
        <f t="shared" si="9"/>
        <v>14722.019398257053</v>
      </c>
      <c r="D47" s="117">
        <f t="shared" si="1"/>
        <v>40.49</v>
      </c>
      <c r="E47" s="117">
        <f t="shared" si="0"/>
        <v>171.92794303366378</v>
      </c>
      <c r="F47" s="117">
        <f t="shared" si="6"/>
        <v>212.41</v>
      </c>
      <c r="G47" s="116">
        <f t="shared" si="2"/>
        <v>14550.091455223388</v>
      </c>
      <c r="L47" s="165">
        <f t="shared" si="10"/>
        <v>45748</v>
      </c>
      <c r="M47" s="122">
        <v>34</v>
      </c>
      <c r="N47" s="130">
        <f t="shared" si="11"/>
        <v>9134.2403929577667</v>
      </c>
      <c r="O47" s="166">
        <f t="shared" si="3"/>
        <v>25.12</v>
      </c>
      <c r="P47" s="166">
        <f t="shared" si="4"/>
        <v>106.67226549926693</v>
      </c>
      <c r="Q47" s="166">
        <f t="shared" si="7"/>
        <v>131.79</v>
      </c>
      <c r="R47" s="130">
        <f t="shared" si="5"/>
        <v>9027.5681274585004</v>
      </c>
    </row>
    <row r="48" spans="1:18" x14ac:dyDescent="0.25">
      <c r="A48" s="114">
        <f t="shared" si="8"/>
        <v>45778</v>
      </c>
      <c r="B48" s="115">
        <v>35</v>
      </c>
      <c r="C48" s="116">
        <f t="shared" si="9"/>
        <v>14550.091455223388</v>
      </c>
      <c r="D48" s="117">
        <f t="shared" si="1"/>
        <v>40.01</v>
      </c>
      <c r="E48" s="117">
        <f t="shared" si="0"/>
        <v>172.40074487700636</v>
      </c>
      <c r="F48" s="117">
        <f t="shared" si="6"/>
        <v>212.41</v>
      </c>
      <c r="G48" s="116">
        <f t="shared" si="2"/>
        <v>14377.690710346382</v>
      </c>
      <c r="L48" s="165">
        <f t="shared" si="10"/>
        <v>45778</v>
      </c>
      <c r="M48" s="122">
        <v>35</v>
      </c>
      <c r="N48" s="130">
        <f t="shared" si="11"/>
        <v>9027.5681274585004</v>
      </c>
      <c r="O48" s="166">
        <f t="shared" si="3"/>
        <v>24.83</v>
      </c>
      <c r="P48" s="166">
        <f t="shared" si="4"/>
        <v>106.96561422938991</v>
      </c>
      <c r="Q48" s="166">
        <f t="shared" si="7"/>
        <v>131.79</v>
      </c>
      <c r="R48" s="130">
        <f t="shared" si="5"/>
        <v>8920.6025132291106</v>
      </c>
    </row>
    <row r="49" spans="1:18" x14ac:dyDescent="0.25">
      <c r="A49" s="114">
        <f t="shared" si="8"/>
        <v>45809</v>
      </c>
      <c r="B49" s="115">
        <v>36</v>
      </c>
      <c r="C49" s="116">
        <f t="shared" si="9"/>
        <v>14377.690710346382</v>
      </c>
      <c r="D49" s="117">
        <f t="shared" si="1"/>
        <v>39.54</v>
      </c>
      <c r="E49" s="117">
        <f t="shared" si="0"/>
        <v>172.87484692541813</v>
      </c>
      <c r="F49" s="117">
        <f t="shared" si="6"/>
        <v>212.41</v>
      </c>
      <c r="G49" s="116">
        <f t="shared" si="2"/>
        <v>14204.815863420963</v>
      </c>
      <c r="L49" s="165">
        <f t="shared" si="10"/>
        <v>45809</v>
      </c>
      <c r="M49" s="122">
        <v>36</v>
      </c>
      <c r="N49" s="130">
        <f t="shared" si="11"/>
        <v>8920.6025132291106</v>
      </c>
      <c r="O49" s="166">
        <f t="shared" si="3"/>
        <v>24.53</v>
      </c>
      <c r="P49" s="166">
        <f t="shared" si="4"/>
        <v>107.25976966852075</v>
      </c>
      <c r="Q49" s="166">
        <f t="shared" si="7"/>
        <v>131.79</v>
      </c>
      <c r="R49" s="130">
        <f t="shared" si="5"/>
        <v>8813.34274356059</v>
      </c>
    </row>
    <row r="50" spans="1:18" x14ac:dyDescent="0.25">
      <c r="A50" s="114">
        <f t="shared" si="8"/>
        <v>45839</v>
      </c>
      <c r="B50" s="115">
        <v>37</v>
      </c>
      <c r="C50" s="116">
        <f t="shared" si="9"/>
        <v>14204.815863420963</v>
      </c>
      <c r="D50" s="117">
        <f t="shared" si="1"/>
        <v>39.06</v>
      </c>
      <c r="E50" s="117">
        <f t="shared" si="0"/>
        <v>173.35025275446301</v>
      </c>
      <c r="F50" s="117">
        <f t="shared" si="6"/>
        <v>212.41</v>
      </c>
      <c r="G50" s="116">
        <f t="shared" si="2"/>
        <v>14031.465610666501</v>
      </c>
      <c r="L50" s="165">
        <f t="shared" si="10"/>
        <v>45839</v>
      </c>
      <c r="M50" s="122">
        <v>37</v>
      </c>
      <c r="N50" s="130">
        <f t="shared" si="11"/>
        <v>8813.34274356059</v>
      </c>
      <c r="O50" s="166">
        <f t="shared" si="3"/>
        <v>24.24</v>
      </c>
      <c r="P50" s="166">
        <f t="shared" si="4"/>
        <v>107.55473403510916</v>
      </c>
      <c r="Q50" s="166">
        <f t="shared" si="7"/>
        <v>131.79</v>
      </c>
      <c r="R50" s="130">
        <f t="shared" si="5"/>
        <v>8705.7880095254804</v>
      </c>
    </row>
    <row r="51" spans="1:18" x14ac:dyDescent="0.25">
      <c r="A51" s="114">
        <f t="shared" si="8"/>
        <v>45870</v>
      </c>
      <c r="B51" s="115">
        <v>38</v>
      </c>
      <c r="C51" s="116">
        <f t="shared" si="9"/>
        <v>14031.465610666501</v>
      </c>
      <c r="D51" s="117">
        <f t="shared" si="1"/>
        <v>38.590000000000003</v>
      </c>
      <c r="E51" s="117">
        <f t="shared" si="0"/>
        <v>173.82696594953782</v>
      </c>
      <c r="F51" s="117">
        <f t="shared" si="6"/>
        <v>212.41</v>
      </c>
      <c r="G51" s="116">
        <f t="shared" si="2"/>
        <v>13857.638644716963</v>
      </c>
      <c r="L51" s="165">
        <f t="shared" si="10"/>
        <v>45870</v>
      </c>
      <c r="M51" s="122">
        <v>38</v>
      </c>
      <c r="N51" s="130">
        <f t="shared" si="11"/>
        <v>8705.7880095254804</v>
      </c>
      <c r="O51" s="166">
        <f t="shared" si="3"/>
        <v>23.94</v>
      </c>
      <c r="P51" s="166">
        <f t="shared" si="4"/>
        <v>107.85050955370572</v>
      </c>
      <c r="Q51" s="166">
        <f t="shared" si="7"/>
        <v>131.79</v>
      </c>
      <c r="R51" s="130">
        <f t="shared" si="5"/>
        <v>8597.9374999717747</v>
      </c>
    </row>
    <row r="52" spans="1:18" x14ac:dyDescent="0.25">
      <c r="A52" s="114">
        <f t="shared" si="8"/>
        <v>45901</v>
      </c>
      <c r="B52" s="115">
        <v>39</v>
      </c>
      <c r="C52" s="116">
        <f t="shared" si="9"/>
        <v>13857.638644716963</v>
      </c>
      <c r="D52" s="117">
        <f t="shared" si="1"/>
        <v>38.11</v>
      </c>
      <c r="E52" s="117">
        <f t="shared" si="0"/>
        <v>174.30499010589904</v>
      </c>
      <c r="F52" s="117">
        <f t="shared" si="6"/>
        <v>212.41</v>
      </c>
      <c r="G52" s="116">
        <f t="shared" si="2"/>
        <v>13683.333654611064</v>
      </c>
      <c r="L52" s="165">
        <f t="shared" si="10"/>
        <v>45901</v>
      </c>
      <c r="M52" s="122">
        <v>39</v>
      </c>
      <c r="N52" s="130">
        <f t="shared" si="11"/>
        <v>8597.9374999717747</v>
      </c>
      <c r="O52" s="166">
        <f t="shared" si="3"/>
        <v>23.64</v>
      </c>
      <c r="P52" s="166">
        <f t="shared" si="4"/>
        <v>108.14709845497843</v>
      </c>
      <c r="Q52" s="166">
        <f t="shared" si="7"/>
        <v>131.79</v>
      </c>
      <c r="R52" s="130">
        <f t="shared" si="5"/>
        <v>8489.7904015167969</v>
      </c>
    </row>
    <row r="53" spans="1:18" x14ac:dyDescent="0.25">
      <c r="A53" s="114">
        <f t="shared" si="8"/>
        <v>45931</v>
      </c>
      <c r="B53" s="115">
        <v>40</v>
      </c>
      <c r="C53" s="116">
        <f t="shared" si="9"/>
        <v>13683.333654611064</v>
      </c>
      <c r="D53" s="117">
        <f t="shared" si="1"/>
        <v>37.630000000000003</v>
      </c>
      <c r="E53" s="117">
        <f t="shared" si="0"/>
        <v>174.78432882869029</v>
      </c>
      <c r="F53" s="117">
        <f t="shared" si="6"/>
        <v>212.41</v>
      </c>
      <c r="G53" s="116">
        <f t="shared" si="2"/>
        <v>13508.549325782375</v>
      </c>
      <c r="L53" s="165">
        <f t="shared" si="10"/>
        <v>45931</v>
      </c>
      <c r="M53" s="122">
        <v>40</v>
      </c>
      <c r="N53" s="130">
        <f t="shared" si="11"/>
        <v>8489.7904015167969</v>
      </c>
      <c r="O53" s="166">
        <f t="shared" si="3"/>
        <v>23.35</v>
      </c>
      <c r="P53" s="166">
        <f t="shared" si="4"/>
        <v>108.44450297572961</v>
      </c>
      <c r="Q53" s="166">
        <f t="shared" si="7"/>
        <v>131.79</v>
      </c>
      <c r="R53" s="130">
        <f t="shared" si="5"/>
        <v>8381.3458985410671</v>
      </c>
    </row>
    <row r="54" spans="1:18" x14ac:dyDescent="0.25">
      <c r="A54" s="114">
        <f t="shared" si="8"/>
        <v>45962</v>
      </c>
      <c r="B54" s="115">
        <v>41</v>
      </c>
      <c r="C54" s="116">
        <f t="shared" si="9"/>
        <v>13508.549325782375</v>
      </c>
      <c r="D54" s="117">
        <f t="shared" si="1"/>
        <v>37.15</v>
      </c>
      <c r="E54" s="117">
        <f t="shared" si="0"/>
        <v>175.26498573296917</v>
      </c>
      <c r="F54" s="117">
        <f t="shared" si="6"/>
        <v>212.41</v>
      </c>
      <c r="G54" s="116">
        <f t="shared" si="2"/>
        <v>13333.284340049406</v>
      </c>
      <c r="L54" s="165">
        <f t="shared" si="10"/>
        <v>45962</v>
      </c>
      <c r="M54" s="122">
        <v>41</v>
      </c>
      <c r="N54" s="130">
        <f t="shared" si="11"/>
        <v>8381.3458985410671</v>
      </c>
      <c r="O54" s="166">
        <f t="shared" si="3"/>
        <v>23.05</v>
      </c>
      <c r="P54" s="166">
        <f t="shared" si="4"/>
        <v>108.74272535891285</v>
      </c>
      <c r="Q54" s="166">
        <f t="shared" si="7"/>
        <v>131.79</v>
      </c>
      <c r="R54" s="130">
        <f t="shared" si="5"/>
        <v>8272.6031731821549</v>
      </c>
    </row>
    <row r="55" spans="1:18" x14ac:dyDescent="0.25">
      <c r="A55" s="114">
        <f t="shared" si="8"/>
        <v>45992</v>
      </c>
      <c r="B55" s="115">
        <v>42</v>
      </c>
      <c r="C55" s="116">
        <f t="shared" si="9"/>
        <v>13333.284340049406</v>
      </c>
      <c r="D55" s="117">
        <f t="shared" si="1"/>
        <v>36.67</v>
      </c>
      <c r="E55" s="117">
        <f t="shared" si="0"/>
        <v>175.74696444373484</v>
      </c>
      <c r="F55" s="117">
        <f t="shared" si="6"/>
        <v>212.41</v>
      </c>
      <c r="G55" s="116">
        <f t="shared" si="2"/>
        <v>13157.537375605671</v>
      </c>
      <c r="L55" s="165">
        <f t="shared" si="10"/>
        <v>45992</v>
      </c>
      <c r="M55" s="122">
        <v>42</v>
      </c>
      <c r="N55" s="130">
        <f t="shared" si="11"/>
        <v>8272.6031731821549</v>
      </c>
      <c r="O55" s="166">
        <f t="shared" si="3"/>
        <v>22.75</v>
      </c>
      <c r="P55" s="166">
        <f t="shared" si="4"/>
        <v>109.04176785364989</v>
      </c>
      <c r="Q55" s="166">
        <f t="shared" si="7"/>
        <v>131.79</v>
      </c>
      <c r="R55" s="130">
        <f t="shared" si="5"/>
        <v>8163.5614053285053</v>
      </c>
    </row>
    <row r="56" spans="1:18" x14ac:dyDescent="0.25">
      <c r="A56" s="114">
        <f t="shared" si="8"/>
        <v>46023</v>
      </c>
      <c r="B56" s="115">
        <v>43</v>
      </c>
      <c r="C56" s="116">
        <f t="shared" si="9"/>
        <v>13157.537375605671</v>
      </c>
      <c r="D56" s="117">
        <f t="shared" si="1"/>
        <v>36.18</v>
      </c>
      <c r="E56" s="117">
        <f t="shared" si="0"/>
        <v>176.23026859595512</v>
      </c>
      <c r="F56" s="117">
        <f t="shared" si="6"/>
        <v>212.41</v>
      </c>
      <c r="G56" s="116">
        <f t="shared" si="2"/>
        <v>12981.307107009716</v>
      </c>
      <c r="L56" s="165">
        <f t="shared" si="10"/>
        <v>46023</v>
      </c>
      <c r="M56" s="122">
        <v>43</v>
      </c>
      <c r="N56" s="130">
        <f t="shared" si="11"/>
        <v>8163.5614053285053</v>
      </c>
      <c r="O56" s="166">
        <f t="shared" si="3"/>
        <v>22.45</v>
      </c>
      <c r="P56" s="166">
        <f t="shared" si="4"/>
        <v>109.34163271524741</v>
      </c>
      <c r="Q56" s="166">
        <f t="shared" si="7"/>
        <v>131.79</v>
      </c>
      <c r="R56" s="130">
        <f t="shared" si="5"/>
        <v>8054.2197726132581</v>
      </c>
    </row>
    <row r="57" spans="1:18" x14ac:dyDescent="0.25">
      <c r="A57" s="114">
        <f t="shared" si="8"/>
        <v>46054</v>
      </c>
      <c r="B57" s="115">
        <v>44</v>
      </c>
      <c r="C57" s="116">
        <f t="shared" si="9"/>
        <v>12981.307107009716</v>
      </c>
      <c r="D57" s="117">
        <f t="shared" si="1"/>
        <v>35.700000000000003</v>
      </c>
      <c r="E57" s="117">
        <f t="shared" si="0"/>
        <v>176.71490183459397</v>
      </c>
      <c r="F57" s="117">
        <f t="shared" si="6"/>
        <v>212.41</v>
      </c>
      <c r="G57" s="116">
        <f t="shared" si="2"/>
        <v>12804.592205175122</v>
      </c>
      <c r="L57" s="165">
        <f t="shared" si="10"/>
        <v>46054</v>
      </c>
      <c r="M57" s="122">
        <v>44</v>
      </c>
      <c r="N57" s="130">
        <f t="shared" si="11"/>
        <v>8054.2197726132581</v>
      </c>
      <c r="O57" s="166">
        <f t="shared" si="3"/>
        <v>22.15</v>
      </c>
      <c r="P57" s="166">
        <f t="shared" si="4"/>
        <v>109.64232220521434</v>
      </c>
      <c r="Q57" s="166">
        <f t="shared" si="7"/>
        <v>131.79</v>
      </c>
      <c r="R57" s="130">
        <f t="shared" si="5"/>
        <v>7944.5774504080437</v>
      </c>
    </row>
    <row r="58" spans="1:18" x14ac:dyDescent="0.25">
      <c r="A58" s="114">
        <f t="shared" si="8"/>
        <v>46082</v>
      </c>
      <c r="B58" s="115">
        <v>45</v>
      </c>
      <c r="C58" s="116">
        <f t="shared" si="9"/>
        <v>12804.592205175122</v>
      </c>
      <c r="D58" s="117">
        <f t="shared" si="1"/>
        <v>35.21</v>
      </c>
      <c r="E58" s="117">
        <f t="shared" si="0"/>
        <v>177.20086781463908</v>
      </c>
      <c r="F58" s="117">
        <f t="shared" si="6"/>
        <v>212.41</v>
      </c>
      <c r="G58" s="116">
        <f t="shared" si="2"/>
        <v>12627.391337360483</v>
      </c>
      <c r="L58" s="165">
        <f t="shared" si="10"/>
        <v>46082</v>
      </c>
      <c r="M58" s="122">
        <v>45</v>
      </c>
      <c r="N58" s="130">
        <f t="shared" si="11"/>
        <v>7944.5774504080437</v>
      </c>
      <c r="O58" s="166">
        <f t="shared" si="3"/>
        <v>21.85</v>
      </c>
      <c r="P58" s="166">
        <f t="shared" si="4"/>
        <v>109.94383859127869</v>
      </c>
      <c r="Q58" s="166">
        <f t="shared" si="7"/>
        <v>131.79</v>
      </c>
      <c r="R58" s="130">
        <f t="shared" si="5"/>
        <v>7834.6336118167646</v>
      </c>
    </row>
    <row r="59" spans="1:18" x14ac:dyDescent="0.25">
      <c r="A59" s="114">
        <f t="shared" si="8"/>
        <v>46113</v>
      </c>
      <c r="B59" s="115">
        <v>46</v>
      </c>
      <c r="C59" s="116">
        <f t="shared" si="9"/>
        <v>12627.391337360483</v>
      </c>
      <c r="D59" s="117">
        <f t="shared" si="1"/>
        <v>34.729999999999997</v>
      </c>
      <c r="E59" s="117">
        <f t="shared" si="0"/>
        <v>177.68817020112934</v>
      </c>
      <c r="F59" s="117">
        <f t="shared" si="6"/>
        <v>212.41</v>
      </c>
      <c r="G59" s="116">
        <f t="shared" si="2"/>
        <v>12449.703167159354</v>
      </c>
      <c r="L59" s="165">
        <f t="shared" si="10"/>
        <v>46113</v>
      </c>
      <c r="M59" s="122">
        <v>46</v>
      </c>
      <c r="N59" s="130">
        <f t="shared" si="11"/>
        <v>7834.6336118167646</v>
      </c>
      <c r="O59" s="166">
        <f t="shared" si="3"/>
        <v>21.55</v>
      </c>
      <c r="P59" s="166">
        <f t="shared" si="4"/>
        <v>110.24618414740469</v>
      </c>
      <c r="Q59" s="166">
        <f t="shared" si="7"/>
        <v>131.79</v>
      </c>
      <c r="R59" s="130">
        <f t="shared" si="5"/>
        <v>7724.3874276693596</v>
      </c>
    </row>
    <row r="60" spans="1:18" x14ac:dyDescent="0.25">
      <c r="A60" s="114">
        <f t="shared" si="8"/>
        <v>46143</v>
      </c>
      <c r="B60" s="115">
        <v>47</v>
      </c>
      <c r="C60" s="116">
        <f t="shared" si="9"/>
        <v>12449.703167159354</v>
      </c>
      <c r="D60" s="117">
        <f t="shared" si="1"/>
        <v>34.24</v>
      </c>
      <c r="E60" s="117">
        <f t="shared" si="0"/>
        <v>178.17681266918245</v>
      </c>
      <c r="F60" s="117">
        <f t="shared" si="6"/>
        <v>212.41</v>
      </c>
      <c r="G60" s="116">
        <f t="shared" si="2"/>
        <v>12271.526354490172</v>
      </c>
      <c r="L60" s="165">
        <f t="shared" si="10"/>
        <v>46143</v>
      </c>
      <c r="M60" s="122">
        <v>47</v>
      </c>
      <c r="N60" s="130">
        <f t="shared" si="11"/>
        <v>7724.3874276693596</v>
      </c>
      <c r="O60" s="166">
        <f t="shared" si="3"/>
        <v>21.24</v>
      </c>
      <c r="P60" s="166">
        <f t="shared" si="4"/>
        <v>110.54936115381005</v>
      </c>
      <c r="Q60" s="166">
        <f t="shared" si="7"/>
        <v>131.79</v>
      </c>
      <c r="R60" s="130">
        <f t="shared" si="5"/>
        <v>7613.8380665155491</v>
      </c>
    </row>
    <row r="61" spans="1:18" x14ac:dyDescent="0.25">
      <c r="A61" s="114">
        <f t="shared" si="8"/>
        <v>46174</v>
      </c>
      <c r="B61" s="115">
        <v>48</v>
      </c>
      <c r="C61" s="116">
        <f t="shared" si="9"/>
        <v>12271.526354490172</v>
      </c>
      <c r="D61" s="117">
        <f t="shared" si="1"/>
        <v>33.75</v>
      </c>
      <c r="E61" s="117">
        <f t="shared" si="0"/>
        <v>178.6667989040227</v>
      </c>
      <c r="F61" s="117">
        <f t="shared" si="6"/>
        <v>212.41</v>
      </c>
      <c r="G61" s="116">
        <f t="shared" si="2"/>
        <v>12092.859555586148</v>
      </c>
      <c r="L61" s="165">
        <f t="shared" si="10"/>
        <v>46174</v>
      </c>
      <c r="M61" s="122">
        <v>48</v>
      </c>
      <c r="N61" s="130">
        <f t="shared" si="11"/>
        <v>7613.8380665155491</v>
      </c>
      <c r="O61" s="166">
        <f t="shared" si="3"/>
        <v>20.94</v>
      </c>
      <c r="P61" s="166">
        <f t="shared" si="4"/>
        <v>110.85337189698303</v>
      </c>
      <c r="Q61" s="166">
        <f t="shared" si="7"/>
        <v>131.79</v>
      </c>
      <c r="R61" s="130">
        <f t="shared" si="5"/>
        <v>7502.9846946185662</v>
      </c>
    </row>
    <row r="62" spans="1:18" x14ac:dyDescent="0.25">
      <c r="A62" s="114">
        <f t="shared" si="8"/>
        <v>46204</v>
      </c>
      <c r="B62" s="115">
        <v>49</v>
      </c>
      <c r="C62" s="116">
        <f t="shared" si="9"/>
        <v>12092.859555586148</v>
      </c>
      <c r="D62" s="117">
        <f t="shared" si="1"/>
        <v>33.26</v>
      </c>
      <c r="E62" s="117">
        <f t="shared" si="0"/>
        <v>179.15813260100879</v>
      </c>
      <c r="F62" s="117">
        <f t="shared" si="6"/>
        <v>212.41</v>
      </c>
      <c r="G62" s="116">
        <f t="shared" si="2"/>
        <v>11913.701422985139</v>
      </c>
      <c r="L62" s="165">
        <f t="shared" si="10"/>
        <v>46204</v>
      </c>
      <c r="M62" s="122">
        <v>49</v>
      </c>
      <c r="N62" s="130">
        <f t="shared" si="11"/>
        <v>7502.9846946185662</v>
      </c>
      <c r="O62" s="166">
        <f t="shared" si="3"/>
        <v>20.63</v>
      </c>
      <c r="P62" s="166">
        <f t="shared" si="4"/>
        <v>111.15821866969975</v>
      </c>
      <c r="Q62" s="166">
        <f t="shared" si="7"/>
        <v>131.79</v>
      </c>
      <c r="R62" s="130">
        <f t="shared" si="5"/>
        <v>7391.8264759488666</v>
      </c>
    </row>
    <row r="63" spans="1:18" x14ac:dyDescent="0.25">
      <c r="A63" s="114">
        <f t="shared" si="8"/>
        <v>46235</v>
      </c>
      <c r="B63" s="115">
        <v>50</v>
      </c>
      <c r="C63" s="116">
        <f t="shared" si="9"/>
        <v>11913.701422985139</v>
      </c>
      <c r="D63" s="117">
        <f t="shared" si="1"/>
        <v>32.76</v>
      </c>
      <c r="E63" s="117">
        <f t="shared" si="0"/>
        <v>179.65081746566156</v>
      </c>
      <c r="F63" s="117">
        <f t="shared" si="6"/>
        <v>212.41</v>
      </c>
      <c r="G63" s="116">
        <f t="shared" si="2"/>
        <v>11734.050605519478</v>
      </c>
      <c r="L63" s="165">
        <f t="shared" si="10"/>
        <v>46235</v>
      </c>
      <c r="M63" s="122">
        <v>50</v>
      </c>
      <c r="N63" s="130">
        <f t="shared" si="11"/>
        <v>7391.8264759488666</v>
      </c>
      <c r="O63" s="166">
        <f t="shared" si="3"/>
        <v>20.329999999999998</v>
      </c>
      <c r="P63" s="166">
        <f t="shared" si="4"/>
        <v>111.46390377104142</v>
      </c>
      <c r="Q63" s="166">
        <f t="shared" si="7"/>
        <v>131.79</v>
      </c>
      <c r="R63" s="130">
        <f t="shared" si="5"/>
        <v>7280.3625721778253</v>
      </c>
    </row>
    <row r="64" spans="1:18" x14ac:dyDescent="0.25">
      <c r="A64" s="114">
        <f t="shared" si="8"/>
        <v>46266</v>
      </c>
      <c r="B64" s="115">
        <v>51</v>
      </c>
      <c r="C64" s="116">
        <f t="shared" si="9"/>
        <v>11734.050605519478</v>
      </c>
      <c r="D64" s="117">
        <f t="shared" si="1"/>
        <v>32.270000000000003</v>
      </c>
      <c r="E64" s="117">
        <f t="shared" si="0"/>
        <v>180.14485721369212</v>
      </c>
      <c r="F64" s="117">
        <f t="shared" si="6"/>
        <v>212.41</v>
      </c>
      <c r="G64" s="116">
        <f t="shared" si="2"/>
        <v>11553.905748305786</v>
      </c>
      <c r="L64" s="165">
        <f t="shared" si="10"/>
        <v>46266</v>
      </c>
      <c r="M64" s="122">
        <v>51</v>
      </c>
      <c r="N64" s="130">
        <f t="shared" si="11"/>
        <v>7280.3625721778253</v>
      </c>
      <c r="O64" s="166">
        <f t="shared" si="3"/>
        <v>20.02</v>
      </c>
      <c r="P64" s="166">
        <f t="shared" si="4"/>
        <v>111.77042950641179</v>
      </c>
      <c r="Q64" s="166">
        <f t="shared" si="7"/>
        <v>131.79</v>
      </c>
      <c r="R64" s="130">
        <f t="shared" si="5"/>
        <v>7168.592142671414</v>
      </c>
    </row>
    <row r="65" spans="1:18" x14ac:dyDescent="0.25">
      <c r="A65" s="114">
        <f t="shared" si="8"/>
        <v>46296</v>
      </c>
      <c r="B65" s="115">
        <v>52</v>
      </c>
      <c r="C65" s="116">
        <f t="shared" si="9"/>
        <v>11553.905748305786</v>
      </c>
      <c r="D65" s="117">
        <f t="shared" si="1"/>
        <v>31.77</v>
      </c>
      <c r="E65" s="117">
        <f t="shared" si="0"/>
        <v>180.64025557102977</v>
      </c>
      <c r="F65" s="117">
        <f t="shared" si="6"/>
        <v>212.41</v>
      </c>
      <c r="G65" s="116">
        <f t="shared" si="2"/>
        <v>11373.265492734756</v>
      </c>
      <c r="L65" s="165">
        <f t="shared" si="10"/>
        <v>46296</v>
      </c>
      <c r="M65" s="122">
        <v>52</v>
      </c>
      <c r="N65" s="130">
        <f t="shared" si="11"/>
        <v>7168.592142671414</v>
      </c>
      <c r="O65" s="166">
        <f t="shared" si="3"/>
        <v>19.71</v>
      </c>
      <c r="P65" s="166">
        <f t="shared" si="4"/>
        <v>112.07779818755441</v>
      </c>
      <c r="Q65" s="166">
        <f t="shared" si="7"/>
        <v>131.79</v>
      </c>
      <c r="R65" s="130">
        <f t="shared" si="5"/>
        <v>7056.5143444838595</v>
      </c>
    </row>
    <row r="66" spans="1:18" x14ac:dyDescent="0.25">
      <c r="A66" s="114">
        <f t="shared" si="8"/>
        <v>46327</v>
      </c>
      <c r="B66" s="115">
        <v>53</v>
      </c>
      <c r="C66" s="116">
        <f t="shared" si="9"/>
        <v>11373.265492734756</v>
      </c>
      <c r="D66" s="117">
        <f t="shared" si="1"/>
        <v>31.28</v>
      </c>
      <c r="E66" s="117">
        <f t="shared" si="0"/>
        <v>181.13701627385012</v>
      </c>
      <c r="F66" s="117">
        <f t="shared" si="6"/>
        <v>212.41</v>
      </c>
      <c r="G66" s="116">
        <f t="shared" si="2"/>
        <v>11192.128476460906</v>
      </c>
      <c r="L66" s="165">
        <f t="shared" si="10"/>
        <v>46327</v>
      </c>
      <c r="M66" s="122">
        <v>53</v>
      </c>
      <c r="N66" s="130">
        <f t="shared" si="11"/>
        <v>7056.5143444838595</v>
      </c>
      <c r="O66" s="166">
        <f t="shared" si="3"/>
        <v>19.41</v>
      </c>
      <c r="P66" s="166">
        <f t="shared" si="4"/>
        <v>112.38601213257017</v>
      </c>
      <c r="Q66" s="166">
        <f t="shared" si="7"/>
        <v>131.79</v>
      </c>
      <c r="R66" s="130">
        <f t="shared" si="5"/>
        <v>6944.1283323512889</v>
      </c>
    </row>
    <row r="67" spans="1:18" x14ac:dyDescent="0.25">
      <c r="A67" s="114">
        <f t="shared" si="8"/>
        <v>46357</v>
      </c>
      <c r="B67" s="115">
        <v>54</v>
      </c>
      <c r="C67" s="116">
        <f t="shared" si="9"/>
        <v>11192.128476460906</v>
      </c>
      <c r="D67" s="117">
        <f t="shared" si="1"/>
        <v>30.78</v>
      </c>
      <c r="E67" s="117">
        <f t="shared" si="0"/>
        <v>181.63514306860318</v>
      </c>
      <c r="F67" s="117">
        <f t="shared" si="6"/>
        <v>212.41</v>
      </c>
      <c r="G67" s="116">
        <f t="shared" si="2"/>
        <v>11010.493333392304</v>
      </c>
      <c r="L67" s="165">
        <f t="shared" si="10"/>
        <v>46357</v>
      </c>
      <c r="M67" s="122">
        <v>54</v>
      </c>
      <c r="N67" s="130">
        <f t="shared" si="11"/>
        <v>6944.1283323512889</v>
      </c>
      <c r="O67" s="166">
        <f t="shared" si="3"/>
        <v>19.100000000000001</v>
      </c>
      <c r="P67" s="166">
        <f t="shared" si="4"/>
        <v>112.69507366593474</v>
      </c>
      <c r="Q67" s="166">
        <f t="shared" si="7"/>
        <v>131.79</v>
      </c>
      <c r="R67" s="130">
        <f t="shared" si="5"/>
        <v>6831.4332586853543</v>
      </c>
    </row>
    <row r="68" spans="1:18" x14ac:dyDescent="0.25">
      <c r="A68" s="114">
        <f t="shared" si="8"/>
        <v>46388</v>
      </c>
      <c r="B68" s="115">
        <v>55</v>
      </c>
      <c r="C68" s="116">
        <f t="shared" si="9"/>
        <v>11010.493333392304</v>
      </c>
      <c r="D68" s="117">
        <f t="shared" si="1"/>
        <v>30.28</v>
      </c>
      <c r="E68" s="117">
        <f t="shared" si="0"/>
        <v>182.13463971204186</v>
      </c>
      <c r="F68" s="117">
        <f t="shared" si="6"/>
        <v>212.41</v>
      </c>
      <c r="G68" s="116">
        <f t="shared" si="2"/>
        <v>10828.358693680262</v>
      </c>
      <c r="L68" s="165">
        <f t="shared" si="10"/>
        <v>46388</v>
      </c>
      <c r="M68" s="122">
        <v>55</v>
      </c>
      <c r="N68" s="130">
        <f t="shared" si="11"/>
        <v>6831.4332586853543</v>
      </c>
      <c r="O68" s="166">
        <f t="shared" si="3"/>
        <v>18.79</v>
      </c>
      <c r="P68" s="166">
        <f t="shared" si="4"/>
        <v>113.00498511851606</v>
      </c>
      <c r="Q68" s="166">
        <f t="shared" si="7"/>
        <v>131.79</v>
      </c>
      <c r="R68" s="130">
        <f t="shared" si="5"/>
        <v>6718.4282735668385</v>
      </c>
    </row>
    <row r="69" spans="1:18" x14ac:dyDescent="0.25">
      <c r="A69" s="114">
        <f t="shared" si="8"/>
        <v>46419</v>
      </c>
      <c r="B69" s="115">
        <v>56</v>
      </c>
      <c r="C69" s="116">
        <f t="shared" si="9"/>
        <v>10828.358693680262</v>
      </c>
      <c r="D69" s="117">
        <f t="shared" si="1"/>
        <v>29.78</v>
      </c>
      <c r="E69" s="117">
        <f t="shared" si="0"/>
        <v>182.63550997124995</v>
      </c>
      <c r="F69" s="117">
        <f t="shared" si="6"/>
        <v>212.41</v>
      </c>
      <c r="G69" s="116">
        <f t="shared" si="2"/>
        <v>10645.723183709013</v>
      </c>
      <c r="L69" s="165">
        <f t="shared" si="10"/>
        <v>46419</v>
      </c>
      <c r="M69" s="122">
        <v>56</v>
      </c>
      <c r="N69" s="130">
        <f t="shared" si="11"/>
        <v>6718.4282735668385</v>
      </c>
      <c r="O69" s="166">
        <f t="shared" si="3"/>
        <v>18.48</v>
      </c>
      <c r="P69" s="166">
        <f t="shared" si="4"/>
        <v>113.31574882759199</v>
      </c>
      <c r="Q69" s="166">
        <f t="shared" si="7"/>
        <v>131.79</v>
      </c>
      <c r="R69" s="130">
        <f t="shared" si="5"/>
        <v>6605.1125247392465</v>
      </c>
    </row>
    <row r="70" spans="1:18" x14ac:dyDescent="0.25">
      <c r="A70" s="114">
        <f t="shared" si="8"/>
        <v>46447</v>
      </c>
      <c r="B70" s="115">
        <v>57</v>
      </c>
      <c r="C70" s="116">
        <f t="shared" si="9"/>
        <v>10645.723183709013</v>
      </c>
      <c r="D70" s="117">
        <f t="shared" si="1"/>
        <v>29.28</v>
      </c>
      <c r="E70" s="117">
        <f t="shared" si="0"/>
        <v>183.13775762367089</v>
      </c>
      <c r="F70" s="117">
        <f t="shared" si="6"/>
        <v>212.41</v>
      </c>
      <c r="G70" s="116">
        <f t="shared" si="2"/>
        <v>10462.585426085343</v>
      </c>
      <c r="L70" s="165">
        <f t="shared" si="10"/>
        <v>46447</v>
      </c>
      <c r="M70" s="122">
        <v>57</v>
      </c>
      <c r="N70" s="130">
        <f t="shared" si="11"/>
        <v>6605.1125247392465</v>
      </c>
      <c r="O70" s="166">
        <f t="shared" si="3"/>
        <v>18.16</v>
      </c>
      <c r="P70" s="166">
        <f t="shared" si="4"/>
        <v>113.62736713686789</v>
      </c>
      <c r="Q70" s="166">
        <f t="shared" si="7"/>
        <v>131.79</v>
      </c>
      <c r="R70" s="130">
        <f t="shared" si="5"/>
        <v>6491.4851576023784</v>
      </c>
    </row>
    <row r="71" spans="1:18" x14ac:dyDescent="0.25">
      <c r="A71" s="114">
        <f t="shared" si="8"/>
        <v>46478</v>
      </c>
      <c r="B71" s="115">
        <v>58</v>
      </c>
      <c r="C71" s="116">
        <f t="shared" si="9"/>
        <v>10462.585426085343</v>
      </c>
      <c r="D71" s="117">
        <f t="shared" si="1"/>
        <v>28.77</v>
      </c>
      <c r="E71" s="117">
        <f t="shared" si="0"/>
        <v>183.64138645713598</v>
      </c>
      <c r="F71" s="117">
        <f t="shared" si="6"/>
        <v>212.41</v>
      </c>
      <c r="G71" s="116">
        <f t="shared" si="2"/>
        <v>10278.944039628206</v>
      </c>
      <c r="L71" s="165">
        <f t="shared" si="10"/>
        <v>46478</v>
      </c>
      <c r="M71" s="122">
        <v>58</v>
      </c>
      <c r="N71" s="130">
        <f t="shared" si="11"/>
        <v>6491.4851576023784</v>
      </c>
      <c r="O71" s="166">
        <f t="shared" si="3"/>
        <v>17.850000000000001</v>
      </c>
      <c r="P71" s="166">
        <f t="shared" si="4"/>
        <v>113.93984239649426</v>
      </c>
      <c r="Q71" s="166">
        <f t="shared" si="7"/>
        <v>131.79</v>
      </c>
      <c r="R71" s="130">
        <f t="shared" si="5"/>
        <v>6377.5453152058844</v>
      </c>
    </row>
    <row r="72" spans="1:18" x14ac:dyDescent="0.25">
      <c r="A72" s="114">
        <f t="shared" si="8"/>
        <v>46508</v>
      </c>
      <c r="B72" s="115">
        <v>59</v>
      </c>
      <c r="C72" s="116">
        <f t="shared" si="9"/>
        <v>10278.944039628206</v>
      </c>
      <c r="D72" s="117">
        <f t="shared" si="1"/>
        <v>28.27</v>
      </c>
      <c r="E72" s="117">
        <f t="shared" si="0"/>
        <v>184.14640026989312</v>
      </c>
      <c r="F72" s="117">
        <f t="shared" si="6"/>
        <v>212.41</v>
      </c>
      <c r="G72" s="116">
        <f t="shared" si="2"/>
        <v>10094.797639358312</v>
      </c>
      <c r="L72" s="165">
        <f t="shared" si="10"/>
        <v>46508</v>
      </c>
      <c r="M72" s="122">
        <v>59</v>
      </c>
      <c r="N72" s="130">
        <f t="shared" si="11"/>
        <v>6377.5453152058844</v>
      </c>
      <c r="O72" s="166">
        <f t="shared" si="3"/>
        <v>17.54</v>
      </c>
      <c r="P72" s="166">
        <f t="shared" si="4"/>
        <v>114.25317696308461</v>
      </c>
      <c r="Q72" s="166">
        <f t="shared" si="7"/>
        <v>131.79</v>
      </c>
      <c r="R72" s="130">
        <f t="shared" si="5"/>
        <v>6263.2921382427994</v>
      </c>
    </row>
    <row r="73" spans="1:18" x14ac:dyDescent="0.25">
      <c r="A73" s="114">
        <f t="shared" si="8"/>
        <v>46539</v>
      </c>
      <c r="B73" s="115">
        <v>60</v>
      </c>
      <c r="C73" s="116">
        <f>G72</f>
        <v>10094.797639358312</v>
      </c>
      <c r="D73" s="117">
        <f>ROUND(C73*$E$10/12,2)</f>
        <v>27.76</v>
      </c>
      <c r="E73" s="117">
        <f t="shared" si="0"/>
        <v>184.65280287063533</v>
      </c>
      <c r="F73" s="117">
        <f t="shared" si="6"/>
        <v>212.41</v>
      </c>
      <c r="G73" s="116">
        <f>C73-E73</f>
        <v>9910.144836487676</v>
      </c>
      <c r="L73" s="165">
        <f t="shared" si="10"/>
        <v>46539</v>
      </c>
      <c r="M73" s="122">
        <v>60</v>
      </c>
      <c r="N73" s="130">
        <f>R72</f>
        <v>6263.2921382427994</v>
      </c>
      <c r="O73" s="166">
        <f t="shared" si="3"/>
        <v>17.22</v>
      </c>
      <c r="P73" s="166">
        <f t="shared" si="4"/>
        <v>114.56737319973311</v>
      </c>
      <c r="Q73" s="166">
        <f t="shared" si="7"/>
        <v>131.79</v>
      </c>
      <c r="R73" s="130">
        <f>N73-P73</f>
        <v>6148.7247650430663</v>
      </c>
    </row>
    <row r="74" spans="1:18" x14ac:dyDescent="0.25">
      <c r="A74" s="114">
        <f t="shared" si="8"/>
        <v>46569</v>
      </c>
      <c r="B74" s="115">
        <v>61</v>
      </c>
      <c r="C74" s="116">
        <f t="shared" ref="C74:C123" si="12">G73</f>
        <v>9910.144836487676</v>
      </c>
      <c r="D74" s="117">
        <f t="shared" ref="D74:D123" si="13">ROUND(C74*$E$10/12,2)</f>
        <v>27.25</v>
      </c>
      <c r="E74" s="117">
        <f t="shared" si="0"/>
        <v>185.16059807852957</v>
      </c>
      <c r="F74" s="117">
        <f t="shared" si="6"/>
        <v>212.41</v>
      </c>
      <c r="G74" s="116">
        <f t="shared" ref="G74:G123" si="14">C74-E74</f>
        <v>9724.9842384091462</v>
      </c>
      <c r="L74" s="165">
        <f t="shared" si="10"/>
        <v>46569</v>
      </c>
      <c r="M74" s="122">
        <v>61</v>
      </c>
      <c r="N74" s="130">
        <f t="shared" ref="N74:N123" si="15">R73</f>
        <v>6148.7247650430663</v>
      </c>
      <c r="O74" s="166">
        <f t="shared" si="3"/>
        <v>16.91</v>
      </c>
      <c r="P74" s="166">
        <f t="shared" si="4"/>
        <v>114.88243347603236</v>
      </c>
      <c r="Q74" s="166">
        <f t="shared" si="7"/>
        <v>131.79</v>
      </c>
      <c r="R74" s="130">
        <f t="shared" ref="R74:R123" si="16">N74-P74</f>
        <v>6033.8423315670343</v>
      </c>
    </row>
    <row r="75" spans="1:18" x14ac:dyDescent="0.25">
      <c r="A75" s="114">
        <f t="shared" si="8"/>
        <v>46600</v>
      </c>
      <c r="B75" s="115">
        <v>62</v>
      </c>
      <c r="C75" s="116">
        <f t="shared" si="12"/>
        <v>9724.9842384091462</v>
      </c>
      <c r="D75" s="117">
        <f t="shared" si="13"/>
        <v>26.74</v>
      </c>
      <c r="E75" s="117">
        <f t="shared" si="0"/>
        <v>185.66978972324551</v>
      </c>
      <c r="F75" s="117">
        <f t="shared" si="6"/>
        <v>212.41</v>
      </c>
      <c r="G75" s="116">
        <f t="shared" si="14"/>
        <v>9539.3144486859001</v>
      </c>
      <c r="L75" s="165">
        <f t="shared" si="10"/>
        <v>46600</v>
      </c>
      <c r="M75" s="122">
        <v>62</v>
      </c>
      <c r="N75" s="130">
        <f t="shared" si="15"/>
        <v>6033.8423315670343</v>
      </c>
      <c r="O75" s="166">
        <f t="shared" si="3"/>
        <v>16.59</v>
      </c>
      <c r="P75" s="166">
        <f t="shared" si="4"/>
        <v>115.19836016809144</v>
      </c>
      <c r="Q75" s="166">
        <f t="shared" si="7"/>
        <v>131.79</v>
      </c>
      <c r="R75" s="130">
        <f t="shared" si="16"/>
        <v>5918.643971398943</v>
      </c>
    </row>
    <row r="76" spans="1:18" x14ac:dyDescent="0.25">
      <c r="A76" s="114">
        <f t="shared" si="8"/>
        <v>46631</v>
      </c>
      <c r="B76" s="115">
        <v>63</v>
      </c>
      <c r="C76" s="116">
        <f t="shared" si="12"/>
        <v>9539.3144486859001</v>
      </c>
      <c r="D76" s="117">
        <f t="shared" si="13"/>
        <v>26.23</v>
      </c>
      <c r="E76" s="117">
        <f t="shared" si="0"/>
        <v>186.18038164498446</v>
      </c>
      <c r="F76" s="117">
        <f t="shared" si="6"/>
        <v>212.41</v>
      </c>
      <c r="G76" s="116">
        <f t="shared" si="14"/>
        <v>9353.1340670409154</v>
      </c>
      <c r="L76" s="165">
        <f t="shared" si="10"/>
        <v>46631</v>
      </c>
      <c r="M76" s="122">
        <v>63</v>
      </c>
      <c r="N76" s="130">
        <f t="shared" si="15"/>
        <v>5918.643971398943</v>
      </c>
      <c r="O76" s="166">
        <f t="shared" si="3"/>
        <v>16.28</v>
      </c>
      <c r="P76" s="166">
        <f t="shared" si="4"/>
        <v>115.5151556585537</v>
      </c>
      <c r="Q76" s="166">
        <f t="shared" si="7"/>
        <v>131.79</v>
      </c>
      <c r="R76" s="130">
        <f t="shared" si="16"/>
        <v>5803.1288157403897</v>
      </c>
    </row>
    <row r="77" spans="1:18" x14ac:dyDescent="0.25">
      <c r="A77" s="114">
        <f t="shared" si="8"/>
        <v>46661</v>
      </c>
      <c r="B77" s="115">
        <v>64</v>
      </c>
      <c r="C77" s="116">
        <f t="shared" si="12"/>
        <v>9353.1340670409154</v>
      </c>
      <c r="D77" s="117">
        <f t="shared" si="13"/>
        <v>25.72</v>
      </c>
      <c r="E77" s="117">
        <f t="shared" si="0"/>
        <v>186.69237769450817</v>
      </c>
      <c r="F77" s="117">
        <f t="shared" si="6"/>
        <v>212.41</v>
      </c>
      <c r="G77" s="116">
        <f t="shared" si="14"/>
        <v>9166.4416893464077</v>
      </c>
      <c r="L77" s="165">
        <f t="shared" si="10"/>
        <v>46661</v>
      </c>
      <c r="M77" s="122">
        <v>64</v>
      </c>
      <c r="N77" s="130">
        <f t="shared" si="15"/>
        <v>5803.1288157403897</v>
      </c>
      <c r="O77" s="166">
        <f t="shared" si="3"/>
        <v>15.96</v>
      </c>
      <c r="P77" s="166">
        <f t="shared" si="4"/>
        <v>115.83282233661474</v>
      </c>
      <c r="Q77" s="166">
        <f t="shared" si="7"/>
        <v>131.79</v>
      </c>
      <c r="R77" s="130">
        <f t="shared" si="16"/>
        <v>5687.2959934037754</v>
      </c>
    </row>
    <row r="78" spans="1:18" x14ac:dyDescent="0.25">
      <c r="A78" s="114">
        <f t="shared" si="8"/>
        <v>46692</v>
      </c>
      <c r="B78" s="115">
        <v>65</v>
      </c>
      <c r="C78" s="116">
        <f t="shared" si="12"/>
        <v>9166.4416893464077</v>
      </c>
      <c r="D78" s="117">
        <f t="shared" si="13"/>
        <v>25.21</v>
      </c>
      <c r="E78" s="117">
        <f t="shared" ref="E78:E123" si="17">PPMT($E$10/12,B78,$E$7,-$E$8,$E$9,0)</f>
        <v>187.2057817331681</v>
      </c>
      <c r="F78" s="117">
        <f t="shared" si="6"/>
        <v>212.41</v>
      </c>
      <c r="G78" s="116">
        <f t="shared" si="14"/>
        <v>8979.2359076132398</v>
      </c>
      <c r="L78" s="165">
        <f t="shared" si="10"/>
        <v>46692</v>
      </c>
      <c r="M78" s="122">
        <v>65</v>
      </c>
      <c r="N78" s="130">
        <f t="shared" si="15"/>
        <v>5687.2959934037754</v>
      </c>
      <c r="O78" s="166">
        <f t="shared" si="3"/>
        <v>15.64</v>
      </c>
      <c r="P78" s="166">
        <f t="shared" si="4"/>
        <v>116.15136259804042</v>
      </c>
      <c r="Q78" s="166">
        <f t="shared" si="7"/>
        <v>131.79</v>
      </c>
      <c r="R78" s="130">
        <f t="shared" si="16"/>
        <v>5571.1446308057348</v>
      </c>
    </row>
    <row r="79" spans="1:18" x14ac:dyDescent="0.25">
      <c r="A79" s="114">
        <f t="shared" si="8"/>
        <v>46722</v>
      </c>
      <c r="B79" s="115">
        <v>66</v>
      </c>
      <c r="C79" s="116">
        <f t="shared" si="12"/>
        <v>8979.2359076132398</v>
      </c>
      <c r="D79" s="117">
        <f t="shared" si="13"/>
        <v>24.69</v>
      </c>
      <c r="E79" s="117">
        <f t="shared" si="17"/>
        <v>187.7205976329343</v>
      </c>
      <c r="F79" s="117">
        <f t="shared" si="6"/>
        <v>212.41</v>
      </c>
      <c r="G79" s="116">
        <f t="shared" si="14"/>
        <v>8791.5153099803047</v>
      </c>
      <c r="L79" s="165">
        <f t="shared" si="10"/>
        <v>46722</v>
      </c>
      <c r="M79" s="122">
        <v>66</v>
      </c>
      <c r="N79" s="130">
        <f t="shared" si="15"/>
        <v>5571.1446308057348</v>
      </c>
      <c r="O79" s="166">
        <f t="shared" ref="O79:O123" si="18">ROUND(N79*$P$10/12,2)</f>
        <v>15.32</v>
      </c>
      <c r="P79" s="166">
        <f t="shared" ref="P79:P123" si="19">PPMT($P$10/12,M79,$P$7,-$P$8,$P$9,0)</f>
        <v>116.47077884518505</v>
      </c>
      <c r="Q79" s="166">
        <f t="shared" si="7"/>
        <v>131.79</v>
      </c>
      <c r="R79" s="130">
        <f t="shared" si="16"/>
        <v>5454.6738519605497</v>
      </c>
    </row>
    <row r="80" spans="1:18" x14ac:dyDescent="0.25">
      <c r="A80" s="114">
        <f t="shared" si="8"/>
        <v>46753</v>
      </c>
      <c r="B80" s="115">
        <v>67</v>
      </c>
      <c r="C80" s="116">
        <f t="shared" si="12"/>
        <v>8791.5153099803047</v>
      </c>
      <c r="D80" s="117">
        <f t="shared" si="13"/>
        <v>24.18</v>
      </c>
      <c r="E80" s="117">
        <f t="shared" si="17"/>
        <v>188.23682927642486</v>
      </c>
      <c r="F80" s="117">
        <f t="shared" ref="F80:F123" si="20">F79</f>
        <v>212.41</v>
      </c>
      <c r="G80" s="116">
        <f t="shared" si="14"/>
        <v>8603.2784807038806</v>
      </c>
      <c r="L80" s="165">
        <f t="shared" si="10"/>
        <v>46753</v>
      </c>
      <c r="M80" s="122">
        <v>67</v>
      </c>
      <c r="N80" s="130">
        <f t="shared" si="15"/>
        <v>5454.6738519605497</v>
      </c>
      <c r="O80" s="166">
        <f t="shared" si="18"/>
        <v>15</v>
      </c>
      <c r="P80" s="166">
        <f t="shared" si="19"/>
        <v>116.79107348700929</v>
      </c>
      <c r="Q80" s="166">
        <f t="shared" ref="Q80:Q123" si="21">Q79</f>
        <v>131.79</v>
      </c>
      <c r="R80" s="130">
        <f t="shared" si="16"/>
        <v>5337.8827784735404</v>
      </c>
    </row>
    <row r="81" spans="1:18" x14ac:dyDescent="0.25">
      <c r="A81" s="114">
        <f t="shared" ref="A81:A123" si="22">EDATE(A80,1)</f>
        <v>46784</v>
      </c>
      <c r="B81" s="115">
        <v>68</v>
      </c>
      <c r="C81" s="116">
        <f t="shared" si="12"/>
        <v>8603.2784807038806</v>
      </c>
      <c r="D81" s="117">
        <f t="shared" si="13"/>
        <v>23.66</v>
      </c>
      <c r="E81" s="117">
        <f t="shared" si="17"/>
        <v>188.75448055693502</v>
      </c>
      <c r="F81" s="117">
        <f t="shared" si="20"/>
        <v>212.41</v>
      </c>
      <c r="G81" s="116">
        <f t="shared" si="14"/>
        <v>8414.5240001469465</v>
      </c>
      <c r="L81" s="165">
        <f t="shared" ref="L81:L123" si="23">EDATE(L80,1)</f>
        <v>46784</v>
      </c>
      <c r="M81" s="122">
        <v>68</v>
      </c>
      <c r="N81" s="130">
        <f t="shared" si="15"/>
        <v>5337.8827784735404</v>
      </c>
      <c r="O81" s="166">
        <f t="shared" si="18"/>
        <v>14.68</v>
      </c>
      <c r="P81" s="166">
        <f t="shared" si="19"/>
        <v>117.11224893909856</v>
      </c>
      <c r="Q81" s="166">
        <f t="shared" si="21"/>
        <v>131.79</v>
      </c>
      <c r="R81" s="130">
        <f t="shared" si="16"/>
        <v>5220.7705295344422</v>
      </c>
    </row>
    <row r="82" spans="1:18" x14ac:dyDescent="0.25">
      <c r="A82" s="114">
        <f t="shared" si="22"/>
        <v>46813</v>
      </c>
      <c r="B82" s="115">
        <v>69</v>
      </c>
      <c r="C82" s="116">
        <f t="shared" si="12"/>
        <v>8414.5240001469465</v>
      </c>
      <c r="D82" s="117">
        <f t="shared" si="13"/>
        <v>23.14</v>
      </c>
      <c r="E82" s="117">
        <f t="shared" si="17"/>
        <v>189.2735553784666</v>
      </c>
      <c r="F82" s="117">
        <f t="shared" si="20"/>
        <v>212.41</v>
      </c>
      <c r="G82" s="116">
        <f t="shared" si="14"/>
        <v>8225.2504447684805</v>
      </c>
      <c r="L82" s="165">
        <f t="shared" si="23"/>
        <v>46813</v>
      </c>
      <c r="M82" s="122">
        <v>69</v>
      </c>
      <c r="N82" s="130">
        <f t="shared" si="15"/>
        <v>5220.7705295344422</v>
      </c>
      <c r="O82" s="166">
        <f t="shared" si="18"/>
        <v>14.36</v>
      </c>
      <c r="P82" s="166">
        <f t="shared" si="19"/>
        <v>117.43430762368108</v>
      </c>
      <c r="Q82" s="166">
        <f t="shared" si="21"/>
        <v>131.79</v>
      </c>
      <c r="R82" s="130">
        <f t="shared" si="16"/>
        <v>5103.3362219107612</v>
      </c>
    </row>
    <row r="83" spans="1:18" x14ac:dyDescent="0.25">
      <c r="A83" s="114">
        <f t="shared" si="22"/>
        <v>46844</v>
      </c>
      <c r="B83" s="115">
        <v>70</v>
      </c>
      <c r="C83" s="116">
        <f t="shared" si="12"/>
        <v>8225.2504447684805</v>
      </c>
      <c r="D83" s="117">
        <f t="shared" si="13"/>
        <v>22.62</v>
      </c>
      <c r="E83" s="117">
        <f t="shared" si="17"/>
        <v>189.79405765575737</v>
      </c>
      <c r="F83" s="117">
        <f t="shared" si="20"/>
        <v>212.41</v>
      </c>
      <c r="G83" s="116">
        <f t="shared" si="14"/>
        <v>8035.456387112723</v>
      </c>
      <c r="L83" s="165">
        <f t="shared" si="23"/>
        <v>46844</v>
      </c>
      <c r="M83" s="122">
        <v>70</v>
      </c>
      <c r="N83" s="130">
        <f t="shared" si="15"/>
        <v>5103.3362219107612</v>
      </c>
      <c r="O83" s="166">
        <f t="shared" si="18"/>
        <v>14.03</v>
      </c>
      <c r="P83" s="166">
        <f t="shared" si="19"/>
        <v>117.75725196964621</v>
      </c>
      <c r="Q83" s="166">
        <f t="shared" si="21"/>
        <v>131.79</v>
      </c>
      <c r="R83" s="130">
        <f t="shared" si="16"/>
        <v>4985.5789699411152</v>
      </c>
    </row>
    <row r="84" spans="1:18" x14ac:dyDescent="0.25">
      <c r="A84" s="114">
        <f t="shared" si="22"/>
        <v>46874</v>
      </c>
      <c r="B84" s="115">
        <v>71</v>
      </c>
      <c r="C84" s="116">
        <f t="shared" si="12"/>
        <v>8035.456387112723</v>
      </c>
      <c r="D84" s="117">
        <f t="shared" si="13"/>
        <v>22.1</v>
      </c>
      <c r="E84" s="117">
        <f t="shared" si="17"/>
        <v>190.31599131431071</v>
      </c>
      <c r="F84" s="117">
        <f t="shared" si="20"/>
        <v>212.41</v>
      </c>
      <c r="G84" s="116">
        <f t="shared" si="14"/>
        <v>7845.1403957984121</v>
      </c>
      <c r="L84" s="165">
        <f t="shared" si="23"/>
        <v>46874</v>
      </c>
      <c r="M84" s="122">
        <v>71</v>
      </c>
      <c r="N84" s="130">
        <f t="shared" si="15"/>
        <v>4985.5789699411152</v>
      </c>
      <c r="O84" s="166">
        <f t="shared" si="18"/>
        <v>13.71</v>
      </c>
      <c r="P84" s="166">
        <f t="shared" si="19"/>
        <v>118.08108441256275</v>
      </c>
      <c r="Q84" s="166">
        <f t="shared" si="21"/>
        <v>131.79</v>
      </c>
      <c r="R84" s="130">
        <f t="shared" si="16"/>
        <v>4867.4978855285526</v>
      </c>
    </row>
    <row r="85" spans="1:18" x14ac:dyDescent="0.25">
      <c r="A85" s="114">
        <f t="shared" si="22"/>
        <v>46905</v>
      </c>
      <c r="B85" s="115">
        <v>72</v>
      </c>
      <c r="C85" s="116">
        <f t="shared" si="12"/>
        <v>7845.1403957984121</v>
      </c>
      <c r="D85" s="117">
        <f t="shared" si="13"/>
        <v>21.57</v>
      </c>
      <c r="E85" s="117">
        <f t="shared" si="17"/>
        <v>190.83936029042508</v>
      </c>
      <c r="F85" s="117">
        <f t="shared" si="20"/>
        <v>212.41</v>
      </c>
      <c r="G85" s="116">
        <f t="shared" si="14"/>
        <v>7654.3010355079869</v>
      </c>
      <c r="L85" s="165">
        <f t="shared" si="23"/>
        <v>46905</v>
      </c>
      <c r="M85" s="122">
        <v>72</v>
      </c>
      <c r="N85" s="130">
        <f t="shared" si="15"/>
        <v>4867.4978855285526</v>
      </c>
      <c r="O85" s="166">
        <f t="shared" si="18"/>
        <v>13.39</v>
      </c>
      <c r="P85" s="166">
        <f t="shared" si="19"/>
        <v>118.40580739469728</v>
      </c>
      <c r="Q85" s="166">
        <f t="shared" si="21"/>
        <v>131.79</v>
      </c>
      <c r="R85" s="130">
        <f t="shared" si="16"/>
        <v>4749.0920781338555</v>
      </c>
    </row>
    <row r="86" spans="1:18" x14ac:dyDescent="0.25">
      <c r="A86" s="114">
        <f t="shared" si="22"/>
        <v>46935</v>
      </c>
      <c r="B86" s="115">
        <v>73</v>
      </c>
      <c r="C86" s="116">
        <f t="shared" si="12"/>
        <v>7654.3010355079869</v>
      </c>
      <c r="D86" s="117">
        <f t="shared" si="13"/>
        <v>21.05</v>
      </c>
      <c r="E86" s="117">
        <f t="shared" si="17"/>
        <v>191.3641685312237</v>
      </c>
      <c r="F86" s="117">
        <f t="shared" si="20"/>
        <v>212.41</v>
      </c>
      <c r="G86" s="116">
        <f t="shared" si="14"/>
        <v>7462.9368669767628</v>
      </c>
      <c r="L86" s="165">
        <f t="shared" si="23"/>
        <v>46935</v>
      </c>
      <c r="M86" s="122">
        <v>73</v>
      </c>
      <c r="N86" s="130">
        <f t="shared" si="15"/>
        <v>4749.0920781338555</v>
      </c>
      <c r="O86" s="166">
        <f t="shared" si="18"/>
        <v>13.06</v>
      </c>
      <c r="P86" s="166">
        <f t="shared" si="19"/>
        <v>118.73142336503268</v>
      </c>
      <c r="Q86" s="166">
        <f t="shared" si="21"/>
        <v>131.79</v>
      </c>
      <c r="R86" s="130">
        <f t="shared" si="16"/>
        <v>4630.3606547688232</v>
      </c>
    </row>
    <row r="87" spans="1:18" x14ac:dyDescent="0.25">
      <c r="A87" s="114">
        <f t="shared" si="22"/>
        <v>46966</v>
      </c>
      <c r="B87" s="115">
        <v>74</v>
      </c>
      <c r="C87" s="116">
        <f t="shared" si="12"/>
        <v>7462.9368669767628</v>
      </c>
      <c r="D87" s="117">
        <f t="shared" si="13"/>
        <v>20.52</v>
      </c>
      <c r="E87" s="117">
        <f t="shared" si="17"/>
        <v>191.89041999468458</v>
      </c>
      <c r="F87" s="117">
        <f t="shared" si="20"/>
        <v>212.41</v>
      </c>
      <c r="G87" s="116">
        <f t="shared" si="14"/>
        <v>7271.0464469820781</v>
      </c>
      <c r="L87" s="165">
        <f t="shared" si="23"/>
        <v>46966</v>
      </c>
      <c r="M87" s="122">
        <v>74</v>
      </c>
      <c r="N87" s="130">
        <f t="shared" si="15"/>
        <v>4630.3606547688232</v>
      </c>
      <c r="O87" s="166">
        <f t="shared" si="18"/>
        <v>12.73</v>
      </c>
      <c r="P87" s="166">
        <f t="shared" si="19"/>
        <v>119.05793477928654</v>
      </c>
      <c r="Q87" s="166">
        <f t="shared" si="21"/>
        <v>131.79</v>
      </c>
      <c r="R87" s="130">
        <f t="shared" si="16"/>
        <v>4511.3027199895369</v>
      </c>
    </row>
    <row r="88" spans="1:18" x14ac:dyDescent="0.25">
      <c r="A88" s="114">
        <f t="shared" si="22"/>
        <v>46997</v>
      </c>
      <c r="B88" s="115">
        <v>75</v>
      </c>
      <c r="C88" s="116">
        <f t="shared" si="12"/>
        <v>7271.0464469820781</v>
      </c>
      <c r="D88" s="117">
        <f t="shared" si="13"/>
        <v>20</v>
      </c>
      <c r="E88" s="117">
        <f t="shared" si="17"/>
        <v>192.41811864966996</v>
      </c>
      <c r="F88" s="117">
        <f t="shared" si="20"/>
        <v>212.41</v>
      </c>
      <c r="G88" s="116">
        <f t="shared" si="14"/>
        <v>7078.6283283324083</v>
      </c>
      <c r="L88" s="165">
        <f t="shared" si="23"/>
        <v>46997</v>
      </c>
      <c r="M88" s="122">
        <v>75</v>
      </c>
      <c r="N88" s="130">
        <f t="shared" si="15"/>
        <v>4511.3027199895369</v>
      </c>
      <c r="O88" s="166">
        <f t="shared" si="18"/>
        <v>12.41</v>
      </c>
      <c r="P88" s="166">
        <f t="shared" si="19"/>
        <v>119.38534409992957</v>
      </c>
      <c r="Q88" s="166">
        <f t="shared" si="21"/>
        <v>131.79</v>
      </c>
      <c r="R88" s="130">
        <f t="shared" si="16"/>
        <v>4391.9173758896077</v>
      </c>
    </row>
    <row r="89" spans="1:18" x14ac:dyDescent="0.25">
      <c r="A89" s="114">
        <f t="shared" si="22"/>
        <v>47027</v>
      </c>
      <c r="B89" s="115">
        <v>76</v>
      </c>
      <c r="C89" s="116">
        <f t="shared" si="12"/>
        <v>7078.6283283324083</v>
      </c>
      <c r="D89" s="117">
        <f t="shared" si="13"/>
        <v>19.47</v>
      </c>
      <c r="E89" s="117">
        <f t="shared" si="17"/>
        <v>192.94726847595658</v>
      </c>
      <c r="F89" s="117">
        <f t="shared" si="20"/>
        <v>212.41</v>
      </c>
      <c r="G89" s="116">
        <f t="shared" si="14"/>
        <v>6885.6810598564516</v>
      </c>
      <c r="L89" s="165">
        <f t="shared" si="23"/>
        <v>47027</v>
      </c>
      <c r="M89" s="122">
        <v>76</v>
      </c>
      <c r="N89" s="130">
        <f t="shared" si="15"/>
        <v>4391.9173758896077</v>
      </c>
      <c r="O89" s="166">
        <f t="shared" si="18"/>
        <v>12.08</v>
      </c>
      <c r="P89" s="166">
        <f t="shared" si="19"/>
        <v>119.7136537962044</v>
      </c>
      <c r="Q89" s="166">
        <f t="shared" si="21"/>
        <v>131.79</v>
      </c>
      <c r="R89" s="130">
        <f t="shared" si="16"/>
        <v>4272.2037220934035</v>
      </c>
    </row>
    <row r="90" spans="1:18" x14ac:dyDescent="0.25">
      <c r="A90" s="114">
        <f t="shared" si="22"/>
        <v>47058</v>
      </c>
      <c r="B90" s="115">
        <v>77</v>
      </c>
      <c r="C90" s="116">
        <f t="shared" si="12"/>
        <v>6885.6810598564516</v>
      </c>
      <c r="D90" s="117">
        <f t="shared" si="13"/>
        <v>18.940000000000001</v>
      </c>
      <c r="E90" s="117">
        <f t="shared" si="17"/>
        <v>193.47787346426543</v>
      </c>
      <c r="F90" s="117">
        <f t="shared" si="20"/>
        <v>212.41</v>
      </c>
      <c r="G90" s="116">
        <f t="shared" si="14"/>
        <v>6692.2031863921866</v>
      </c>
      <c r="L90" s="165">
        <f t="shared" si="23"/>
        <v>47058</v>
      </c>
      <c r="M90" s="122">
        <v>77</v>
      </c>
      <c r="N90" s="130">
        <f t="shared" si="15"/>
        <v>4272.2037220934035</v>
      </c>
      <c r="O90" s="166">
        <f t="shared" si="18"/>
        <v>11.75</v>
      </c>
      <c r="P90" s="166">
        <f t="shared" si="19"/>
        <v>120.04286634414395</v>
      </c>
      <c r="Q90" s="166">
        <f t="shared" si="21"/>
        <v>131.79</v>
      </c>
      <c r="R90" s="130">
        <f t="shared" si="16"/>
        <v>4152.1608557492591</v>
      </c>
    </row>
    <row r="91" spans="1:18" x14ac:dyDescent="0.25">
      <c r="A91" s="114">
        <f t="shared" si="22"/>
        <v>47088</v>
      </c>
      <c r="B91" s="115">
        <v>78</v>
      </c>
      <c r="C91" s="116">
        <f t="shared" si="12"/>
        <v>6692.2031863921866</v>
      </c>
      <c r="D91" s="117">
        <f t="shared" si="13"/>
        <v>18.399999999999999</v>
      </c>
      <c r="E91" s="117">
        <f t="shared" si="17"/>
        <v>194.00993761629215</v>
      </c>
      <c r="F91" s="117">
        <f t="shared" si="20"/>
        <v>212.41</v>
      </c>
      <c r="G91" s="116">
        <f t="shared" si="14"/>
        <v>6498.1932487758941</v>
      </c>
      <c r="L91" s="165">
        <f t="shared" si="23"/>
        <v>47088</v>
      </c>
      <c r="M91" s="122">
        <v>78</v>
      </c>
      <c r="N91" s="130">
        <f t="shared" si="15"/>
        <v>4152.1608557492591</v>
      </c>
      <c r="O91" s="166">
        <f t="shared" si="18"/>
        <v>11.42</v>
      </c>
      <c r="P91" s="166">
        <f t="shared" si="19"/>
        <v>120.37298422659033</v>
      </c>
      <c r="Q91" s="166">
        <f t="shared" si="21"/>
        <v>131.79</v>
      </c>
      <c r="R91" s="130">
        <f t="shared" si="16"/>
        <v>4031.7878715226689</v>
      </c>
    </row>
    <row r="92" spans="1:18" x14ac:dyDescent="0.25">
      <c r="A92" s="114">
        <f t="shared" si="22"/>
        <v>47119</v>
      </c>
      <c r="B92" s="115">
        <v>79</v>
      </c>
      <c r="C92" s="116">
        <f t="shared" si="12"/>
        <v>6498.1932487758941</v>
      </c>
      <c r="D92" s="117">
        <f t="shared" si="13"/>
        <v>17.87</v>
      </c>
      <c r="E92" s="117">
        <f t="shared" si="17"/>
        <v>194.54346494473697</v>
      </c>
      <c r="F92" s="117">
        <f t="shared" si="20"/>
        <v>212.41</v>
      </c>
      <c r="G92" s="116">
        <f t="shared" si="14"/>
        <v>6303.649783831157</v>
      </c>
      <c r="L92" s="165">
        <f t="shared" si="23"/>
        <v>47119</v>
      </c>
      <c r="M92" s="122">
        <v>79</v>
      </c>
      <c r="N92" s="130">
        <f t="shared" si="15"/>
        <v>4031.7878715226689</v>
      </c>
      <c r="O92" s="166">
        <f t="shared" si="18"/>
        <v>11.09</v>
      </c>
      <c r="P92" s="166">
        <f t="shared" si="19"/>
        <v>120.70400993321347</v>
      </c>
      <c r="Q92" s="166">
        <f t="shared" si="21"/>
        <v>131.79</v>
      </c>
      <c r="R92" s="130">
        <f t="shared" si="16"/>
        <v>3911.0838615894554</v>
      </c>
    </row>
    <row r="93" spans="1:18" x14ac:dyDescent="0.25">
      <c r="A93" s="114">
        <f t="shared" si="22"/>
        <v>47150</v>
      </c>
      <c r="B93" s="115">
        <v>80</v>
      </c>
      <c r="C93" s="116">
        <f t="shared" si="12"/>
        <v>6303.649783831157</v>
      </c>
      <c r="D93" s="117">
        <f t="shared" si="13"/>
        <v>17.34</v>
      </c>
      <c r="E93" s="117">
        <f t="shared" si="17"/>
        <v>195.07845947333502</v>
      </c>
      <c r="F93" s="117">
        <f t="shared" si="20"/>
        <v>212.41</v>
      </c>
      <c r="G93" s="116">
        <f t="shared" si="14"/>
        <v>6108.571324357822</v>
      </c>
      <c r="L93" s="165">
        <f t="shared" si="23"/>
        <v>47150</v>
      </c>
      <c r="M93" s="122">
        <v>80</v>
      </c>
      <c r="N93" s="130">
        <f t="shared" si="15"/>
        <v>3911.0838615894554</v>
      </c>
      <c r="O93" s="166">
        <f t="shared" si="18"/>
        <v>10.76</v>
      </c>
      <c r="P93" s="166">
        <f t="shared" si="19"/>
        <v>121.0359459605298</v>
      </c>
      <c r="Q93" s="166">
        <f t="shared" si="21"/>
        <v>131.79</v>
      </c>
      <c r="R93" s="130">
        <f t="shared" si="16"/>
        <v>3790.0479156289257</v>
      </c>
    </row>
    <row r="94" spans="1:18" x14ac:dyDescent="0.25">
      <c r="A94" s="114">
        <f t="shared" si="22"/>
        <v>47178</v>
      </c>
      <c r="B94" s="115">
        <v>81</v>
      </c>
      <c r="C94" s="116">
        <f t="shared" si="12"/>
        <v>6108.571324357822</v>
      </c>
      <c r="D94" s="117">
        <f t="shared" si="13"/>
        <v>16.8</v>
      </c>
      <c r="E94" s="117">
        <f t="shared" si="17"/>
        <v>195.61492523688671</v>
      </c>
      <c r="F94" s="117">
        <f t="shared" si="20"/>
        <v>212.41</v>
      </c>
      <c r="G94" s="116">
        <f t="shared" si="14"/>
        <v>5912.9563991209352</v>
      </c>
      <c r="L94" s="165">
        <f t="shared" si="23"/>
        <v>47178</v>
      </c>
      <c r="M94" s="122">
        <v>81</v>
      </c>
      <c r="N94" s="130">
        <f t="shared" si="15"/>
        <v>3790.0479156289257</v>
      </c>
      <c r="O94" s="166">
        <f t="shared" si="18"/>
        <v>10.42</v>
      </c>
      <c r="P94" s="166">
        <f t="shared" si="19"/>
        <v>121.36879481192126</v>
      </c>
      <c r="Q94" s="166">
        <f t="shared" si="21"/>
        <v>131.79</v>
      </c>
      <c r="R94" s="130">
        <f t="shared" si="16"/>
        <v>3668.6791208170043</v>
      </c>
    </row>
    <row r="95" spans="1:18" x14ac:dyDescent="0.25">
      <c r="A95" s="114">
        <f t="shared" si="22"/>
        <v>47209</v>
      </c>
      <c r="B95" s="115">
        <v>82</v>
      </c>
      <c r="C95" s="116">
        <f t="shared" si="12"/>
        <v>5912.9563991209352</v>
      </c>
      <c r="D95" s="117">
        <f t="shared" si="13"/>
        <v>16.260000000000002</v>
      </c>
      <c r="E95" s="117">
        <f t="shared" si="17"/>
        <v>196.15286628128811</v>
      </c>
      <c r="F95" s="117">
        <f t="shared" si="20"/>
        <v>212.41</v>
      </c>
      <c r="G95" s="116">
        <f t="shared" si="14"/>
        <v>5716.8035328396472</v>
      </c>
      <c r="L95" s="165">
        <f t="shared" si="23"/>
        <v>47209</v>
      </c>
      <c r="M95" s="122">
        <v>82</v>
      </c>
      <c r="N95" s="130">
        <f t="shared" si="15"/>
        <v>3668.6791208170043</v>
      </c>
      <c r="O95" s="166">
        <f t="shared" si="18"/>
        <v>10.09</v>
      </c>
      <c r="P95" s="166">
        <f t="shared" si="19"/>
        <v>121.70255899765405</v>
      </c>
      <c r="Q95" s="166">
        <f t="shared" si="21"/>
        <v>131.79</v>
      </c>
      <c r="R95" s="130">
        <f t="shared" si="16"/>
        <v>3546.9765618193501</v>
      </c>
    </row>
    <row r="96" spans="1:18" x14ac:dyDescent="0.25">
      <c r="A96" s="114">
        <f t="shared" si="22"/>
        <v>47239</v>
      </c>
      <c r="B96" s="115">
        <v>83</v>
      </c>
      <c r="C96" s="116">
        <f t="shared" si="12"/>
        <v>5716.8035328396472</v>
      </c>
      <c r="D96" s="117">
        <f t="shared" si="13"/>
        <v>15.72</v>
      </c>
      <c r="E96" s="117">
        <f t="shared" si="17"/>
        <v>196.69228666356167</v>
      </c>
      <c r="F96" s="117">
        <f t="shared" si="20"/>
        <v>212.41</v>
      </c>
      <c r="G96" s="116">
        <f t="shared" si="14"/>
        <v>5520.1112461760858</v>
      </c>
      <c r="L96" s="165">
        <f t="shared" si="23"/>
        <v>47239</v>
      </c>
      <c r="M96" s="122">
        <v>83</v>
      </c>
      <c r="N96" s="130">
        <f t="shared" si="15"/>
        <v>3546.9765618193501</v>
      </c>
      <c r="O96" s="166">
        <f t="shared" si="18"/>
        <v>9.75</v>
      </c>
      <c r="P96" s="166">
        <f t="shared" si="19"/>
        <v>122.03724103489759</v>
      </c>
      <c r="Q96" s="166">
        <f t="shared" si="21"/>
        <v>131.79</v>
      </c>
      <c r="R96" s="130">
        <f t="shared" si="16"/>
        <v>3424.9393207844523</v>
      </c>
    </row>
    <row r="97" spans="1:18" x14ac:dyDescent="0.25">
      <c r="A97" s="114">
        <f t="shared" si="22"/>
        <v>47270</v>
      </c>
      <c r="B97" s="115">
        <v>84</v>
      </c>
      <c r="C97" s="116">
        <f t="shared" si="12"/>
        <v>5520.1112461760858</v>
      </c>
      <c r="D97" s="117">
        <f t="shared" si="13"/>
        <v>15.18</v>
      </c>
      <c r="E97" s="117">
        <f t="shared" si="17"/>
        <v>197.23319045188646</v>
      </c>
      <c r="F97" s="117">
        <f t="shared" si="20"/>
        <v>212.41</v>
      </c>
      <c r="G97" s="116">
        <f t="shared" si="14"/>
        <v>5322.8780557241989</v>
      </c>
      <c r="L97" s="165">
        <f t="shared" si="23"/>
        <v>47270</v>
      </c>
      <c r="M97" s="122">
        <v>84</v>
      </c>
      <c r="N97" s="130">
        <f t="shared" si="15"/>
        <v>3424.9393207844523</v>
      </c>
      <c r="O97" s="166">
        <f t="shared" si="18"/>
        <v>9.42</v>
      </c>
      <c r="P97" s="166">
        <f t="shared" si="19"/>
        <v>122.37284344774356</v>
      </c>
      <c r="Q97" s="166">
        <f t="shared" si="21"/>
        <v>131.79</v>
      </c>
      <c r="R97" s="130">
        <f t="shared" si="16"/>
        <v>3302.5664773367089</v>
      </c>
    </row>
    <row r="98" spans="1:18" x14ac:dyDescent="0.25">
      <c r="A98" s="114">
        <f t="shared" si="22"/>
        <v>47300</v>
      </c>
      <c r="B98" s="115">
        <v>85</v>
      </c>
      <c r="C98" s="116">
        <f t="shared" si="12"/>
        <v>5322.8780557241989</v>
      </c>
      <c r="D98" s="117">
        <f t="shared" si="13"/>
        <v>14.64</v>
      </c>
      <c r="E98" s="117">
        <f t="shared" si="17"/>
        <v>197.77558172562917</v>
      </c>
      <c r="F98" s="117">
        <f t="shared" si="20"/>
        <v>212.41</v>
      </c>
      <c r="G98" s="116">
        <f t="shared" si="14"/>
        <v>5125.1024739985696</v>
      </c>
      <c r="L98" s="165">
        <f t="shared" si="23"/>
        <v>47300</v>
      </c>
      <c r="M98" s="122">
        <v>85</v>
      </c>
      <c r="N98" s="130">
        <f t="shared" si="15"/>
        <v>3302.5664773367089</v>
      </c>
      <c r="O98" s="166">
        <f t="shared" si="18"/>
        <v>9.08</v>
      </c>
      <c r="P98" s="166">
        <f t="shared" si="19"/>
        <v>122.70936876722486</v>
      </c>
      <c r="Q98" s="166">
        <f t="shared" si="21"/>
        <v>131.79</v>
      </c>
      <c r="R98" s="130">
        <f t="shared" si="16"/>
        <v>3179.8571085694839</v>
      </c>
    </row>
    <row r="99" spans="1:18" x14ac:dyDescent="0.25">
      <c r="A99" s="114">
        <f t="shared" si="22"/>
        <v>47331</v>
      </c>
      <c r="B99" s="115">
        <v>86</v>
      </c>
      <c r="C99" s="116">
        <f t="shared" si="12"/>
        <v>5125.1024739985696</v>
      </c>
      <c r="D99" s="117">
        <f t="shared" si="13"/>
        <v>14.09</v>
      </c>
      <c r="E99" s="117">
        <f t="shared" si="17"/>
        <v>198.31946457537464</v>
      </c>
      <c r="F99" s="117">
        <f t="shared" si="20"/>
        <v>212.41</v>
      </c>
      <c r="G99" s="116">
        <f t="shared" si="14"/>
        <v>4926.7830094231949</v>
      </c>
      <c r="L99" s="165">
        <f t="shared" si="23"/>
        <v>47331</v>
      </c>
      <c r="M99" s="122">
        <v>86</v>
      </c>
      <c r="N99" s="130">
        <f t="shared" si="15"/>
        <v>3179.8571085694839</v>
      </c>
      <c r="O99" s="166">
        <f t="shared" si="18"/>
        <v>8.74</v>
      </c>
      <c r="P99" s="166">
        <f t="shared" si="19"/>
        <v>123.04681953133471</v>
      </c>
      <c r="Q99" s="166">
        <f t="shared" si="21"/>
        <v>131.79</v>
      </c>
      <c r="R99" s="130">
        <f t="shared" si="16"/>
        <v>3056.8102890381492</v>
      </c>
    </row>
    <row r="100" spans="1:18" x14ac:dyDescent="0.25">
      <c r="A100" s="114">
        <f t="shared" si="22"/>
        <v>47362</v>
      </c>
      <c r="B100" s="115">
        <v>87</v>
      </c>
      <c r="C100" s="116">
        <f t="shared" si="12"/>
        <v>4926.7830094231949</v>
      </c>
      <c r="D100" s="117">
        <f t="shared" si="13"/>
        <v>13.55</v>
      </c>
      <c r="E100" s="117">
        <f t="shared" si="17"/>
        <v>198.86484310295691</v>
      </c>
      <c r="F100" s="117">
        <f t="shared" si="20"/>
        <v>212.41</v>
      </c>
      <c r="G100" s="116">
        <f t="shared" si="14"/>
        <v>4727.918166320238</v>
      </c>
      <c r="L100" s="165">
        <f t="shared" si="23"/>
        <v>47362</v>
      </c>
      <c r="M100" s="122">
        <v>87</v>
      </c>
      <c r="N100" s="130">
        <f t="shared" si="15"/>
        <v>3056.8102890381492</v>
      </c>
      <c r="O100" s="166">
        <f t="shared" si="18"/>
        <v>8.41</v>
      </c>
      <c r="P100" s="166">
        <f t="shared" si="19"/>
        <v>123.38519828504589</v>
      </c>
      <c r="Q100" s="166">
        <f t="shared" si="21"/>
        <v>131.79</v>
      </c>
      <c r="R100" s="130">
        <f t="shared" si="16"/>
        <v>2933.4250907531032</v>
      </c>
    </row>
    <row r="101" spans="1:18" x14ac:dyDescent="0.25">
      <c r="A101" s="114">
        <f t="shared" si="22"/>
        <v>47392</v>
      </c>
      <c r="B101" s="115">
        <v>88</v>
      </c>
      <c r="C101" s="116">
        <f t="shared" si="12"/>
        <v>4727.918166320238</v>
      </c>
      <c r="D101" s="117">
        <f t="shared" si="13"/>
        <v>13</v>
      </c>
      <c r="E101" s="117">
        <f t="shared" si="17"/>
        <v>199.41172142149003</v>
      </c>
      <c r="F101" s="117">
        <f t="shared" si="20"/>
        <v>212.41</v>
      </c>
      <c r="G101" s="116">
        <f t="shared" si="14"/>
        <v>4528.5064448987478</v>
      </c>
      <c r="L101" s="165">
        <f t="shared" si="23"/>
        <v>47392</v>
      </c>
      <c r="M101" s="122">
        <v>88</v>
      </c>
      <c r="N101" s="130">
        <f t="shared" si="15"/>
        <v>2933.4250907531032</v>
      </c>
      <c r="O101" s="166">
        <f t="shared" si="18"/>
        <v>8.07</v>
      </c>
      <c r="P101" s="166">
        <f t="shared" si="19"/>
        <v>123.72450758032979</v>
      </c>
      <c r="Q101" s="166">
        <f t="shared" si="21"/>
        <v>131.79</v>
      </c>
      <c r="R101" s="130">
        <f t="shared" si="16"/>
        <v>2809.7005831727733</v>
      </c>
    </row>
    <row r="102" spans="1:18" x14ac:dyDescent="0.25">
      <c r="A102" s="114">
        <f t="shared" si="22"/>
        <v>47423</v>
      </c>
      <c r="B102" s="115">
        <v>89</v>
      </c>
      <c r="C102" s="116">
        <f t="shared" si="12"/>
        <v>4528.5064448987478</v>
      </c>
      <c r="D102" s="117">
        <f t="shared" si="13"/>
        <v>12.45</v>
      </c>
      <c r="E102" s="117">
        <f t="shared" si="17"/>
        <v>199.96010365539914</v>
      </c>
      <c r="F102" s="117">
        <f t="shared" si="20"/>
        <v>212.41</v>
      </c>
      <c r="G102" s="116">
        <f t="shared" si="14"/>
        <v>4328.5463412433483</v>
      </c>
      <c r="L102" s="165">
        <f t="shared" si="23"/>
        <v>47423</v>
      </c>
      <c r="M102" s="122">
        <v>89</v>
      </c>
      <c r="N102" s="130">
        <f t="shared" si="15"/>
        <v>2809.7005831727733</v>
      </c>
      <c r="O102" s="166">
        <f t="shared" si="18"/>
        <v>7.73</v>
      </c>
      <c r="P102" s="166">
        <f t="shared" si="19"/>
        <v>124.06474997617568</v>
      </c>
      <c r="Q102" s="166">
        <f t="shared" si="21"/>
        <v>131.79</v>
      </c>
      <c r="R102" s="130">
        <f t="shared" si="16"/>
        <v>2685.6358331965976</v>
      </c>
    </row>
    <row r="103" spans="1:18" x14ac:dyDescent="0.25">
      <c r="A103" s="114">
        <f t="shared" si="22"/>
        <v>47453</v>
      </c>
      <c r="B103" s="115">
        <v>90</v>
      </c>
      <c r="C103" s="116">
        <f t="shared" si="12"/>
        <v>4328.5463412433483</v>
      </c>
      <c r="D103" s="117">
        <f t="shared" si="13"/>
        <v>11.9</v>
      </c>
      <c r="E103" s="117">
        <f t="shared" si="17"/>
        <v>200.50999394045147</v>
      </c>
      <c r="F103" s="117">
        <f t="shared" si="20"/>
        <v>212.41</v>
      </c>
      <c r="G103" s="116">
        <f t="shared" si="14"/>
        <v>4128.0363473028965</v>
      </c>
      <c r="L103" s="165">
        <f t="shared" si="23"/>
        <v>47453</v>
      </c>
      <c r="M103" s="122">
        <v>90</v>
      </c>
      <c r="N103" s="130">
        <f t="shared" si="15"/>
        <v>2685.6358331965976</v>
      </c>
      <c r="O103" s="166">
        <f t="shared" si="18"/>
        <v>7.39</v>
      </c>
      <c r="P103" s="166">
        <f t="shared" si="19"/>
        <v>124.40592803861017</v>
      </c>
      <c r="Q103" s="166">
        <f t="shared" si="21"/>
        <v>131.79</v>
      </c>
      <c r="R103" s="130">
        <f t="shared" si="16"/>
        <v>2561.2299051579876</v>
      </c>
    </row>
    <row r="104" spans="1:18" x14ac:dyDescent="0.25">
      <c r="A104" s="114">
        <f t="shared" si="22"/>
        <v>47484</v>
      </c>
      <c r="B104" s="115">
        <v>91</v>
      </c>
      <c r="C104" s="116">
        <f t="shared" si="12"/>
        <v>4128.0363473028965</v>
      </c>
      <c r="D104" s="117">
        <f t="shared" si="13"/>
        <v>11.35</v>
      </c>
      <c r="E104" s="117">
        <f t="shared" si="17"/>
        <v>201.06139642378773</v>
      </c>
      <c r="F104" s="117">
        <f t="shared" si="20"/>
        <v>212.41</v>
      </c>
      <c r="G104" s="116">
        <f t="shared" si="14"/>
        <v>3926.9749508791087</v>
      </c>
      <c r="L104" s="165">
        <f t="shared" si="23"/>
        <v>47484</v>
      </c>
      <c r="M104" s="122">
        <v>91</v>
      </c>
      <c r="N104" s="130">
        <f t="shared" si="15"/>
        <v>2561.2299051579876</v>
      </c>
      <c r="O104" s="166">
        <f t="shared" si="18"/>
        <v>7.04</v>
      </c>
      <c r="P104" s="166">
        <f t="shared" si="19"/>
        <v>124.74804434071635</v>
      </c>
      <c r="Q104" s="166">
        <f t="shared" si="21"/>
        <v>131.79</v>
      </c>
      <c r="R104" s="130">
        <f t="shared" si="16"/>
        <v>2436.4818608172714</v>
      </c>
    </row>
    <row r="105" spans="1:18" x14ac:dyDescent="0.25">
      <c r="A105" s="114">
        <f t="shared" si="22"/>
        <v>47515</v>
      </c>
      <c r="B105" s="115">
        <v>92</v>
      </c>
      <c r="C105" s="116">
        <f t="shared" si="12"/>
        <v>3926.9749508791087</v>
      </c>
      <c r="D105" s="117">
        <f t="shared" si="13"/>
        <v>10.8</v>
      </c>
      <c r="E105" s="117">
        <f t="shared" si="17"/>
        <v>201.61431526395316</v>
      </c>
      <c r="F105" s="117">
        <f t="shared" si="20"/>
        <v>212.41</v>
      </c>
      <c r="G105" s="116">
        <f t="shared" si="14"/>
        <v>3725.3606356151554</v>
      </c>
      <c r="L105" s="165">
        <f t="shared" si="23"/>
        <v>47515</v>
      </c>
      <c r="M105" s="122">
        <v>92</v>
      </c>
      <c r="N105" s="130">
        <f t="shared" si="15"/>
        <v>2436.4818608172714</v>
      </c>
      <c r="O105" s="166">
        <f t="shared" si="18"/>
        <v>6.7</v>
      </c>
      <c r="P105" s="166">
        <f t="shared" si="19"/>
        <v>125.0911014626533</v>
      </c>
      <c r="Q105" s="166">
        <f t="shared" si="21"/>
        <v>131.79</v>
      </c>
      <c r="R105" s="130">
        <f t="shared" si="16"/>
        <v>2311.3907593546182</v>
      </c>
    </row>
    <row r="106" spans="1:18" x14ac:dyDescent="0.25">
      <c r="A106" s="114">
        <f t="shared" si="22"/>
        <v>47543</v>
      </c>
      <c r="B106" s="115">
        <v>93</v>
      </c>
      <c r="C106" s="116">
        <f t="shared" si="12"/>
        <v>3725.3606356151554</v>
      </c>
      <c r="D106" s="117">
        <f t="shared" si="13"/>
        <v>10.24</v>
      </c>
      <c r="E106" s="117">
        <f t="shared" si="17"/>
        <v>202.16875463092902</v>
      </c>
      <c r="F106" s="117">
        <f t="shared" si="20"/>
        <v>212.41</v>
      </c>
      <c r="G106" s="116">
        <f t="shared" si="14"/>
        <v>3523.1918809842264</v>
      </c>
      <c r="L106" s="165">
        <f t="shared" si="23"/>
        <v>47543</v>
      </c>
      <c r="M106" s="122">
        <v>93</v>
      </c>
      <c r="N106" s="130">
        <f t="shared" si="15"/>
        <v>2311.3907593546182</v>
      </c>
      <c r="O106" s="166">
        <f t="shared" si="18"/>
        <v>6.36</v>
      </c>
      <c r="P106" s="166">
        <f t="shared" si="19"/>
        <v>125.43510199167559</v>
      </c>
      <c r="Q106" s="166">
        <f t="shared" si="21"/>
        <v>131.79</v>
      </c>
      <c r="R106" s="130">
        <f t="shared" si="16"/>
        <v>2185.9556573629425</v>
      </c>
    </row>
    <row r="107" spans="1:18" x14ac:dyDescent="0.25">
      <c r="A107" s="114">
        <f t="shared" si="22"/>
        <v>47574</v>
      </c>
      <c r="B107" s="115">
        <v>94</v>
      </c>
      <c r="C107" s="116">
        <f t="shared" si="12"/>
        <v>3523.1918809842264</v>
      </c>
      <c r="D107" s="117">
        <f t="shared" si="13"/>
        <v>9.69</v>
      </c>
      <c r="E107" s="117">
        <f t="shared" si="17"/>
        <v>202.72471870616408</v>
      </c>
      <c r="F107" s="117">
        <f t="shared" si="20"/>
        <v>212.41</v>
      </c>
      <c r="G107" s="116">
        <f t="shared" si="14"/>
        <v>3320.4671622780625</v>
      </c>
      <c r="L107" s="165">
        <f t="shared" si="23"/>
        <v>47574</v>
      </c>
      <c r="M107" s="122">
        <v>94</v>
      </c>
      <c r="N107" s="130">
        <f t="shared" si="15"/>
        <v>2185.9556573629425</v>
      </c>
      <c r="O107" s="166">
        <f t="shared" si="18"/>
        <v>6.01</v>
      </c>
      <c r="P107" s="166">
        <f t="shared" si="19"/>
        <v>125.78004852215271</v>
      </c>
      <c r="Q107" s="166">
        <f t="shared" si="21"/>
        <v>131.79</v>
      </c>
      <c r="R107" s="130">
        <f t="shared" si="16"/>
        <v>2060.1756088407897</v>
      </c>
    </row>
    <row r="108" spans="1:18" x14ac:dyDescent="0.25">
      <c r="A108" s="114">
        <f t="shared" si="22"/>
        <v>47604</v>
      </c>
      <c r="B108" s="115">
        <v>95</v>
      </c>
      <c r="C108" s="116">
        <f t="shared" si="12"/>
        <v>3320.4671622780625</v>
      </c>
      <c r="D108" s="117">
        <f t="shared" si="13"/>
        <v>9.1300000000000008</v>
      </c>
      <c r="E108" s="117">
        <f t="shared" si="17"/>
        <v>203.282211682606</v>
      </c>
      <c r="F108" s="117">
        <f t="shared" si="20"/>
        <v>212.41</v>
      </c>
      <c r="G108" s="116">
        <f t="shared" si="14"/>
        <v>3117.1849505954565</v>
      </c>
      <c r="L108" s="165">
        <f t="shared" si="23"/>
        <v>47604</v>
      </c>
      <c r="M108" s="122">
        <v>95</v>
      </c>
      <c r="N108" s="130">
        <f t="shared" si="15"/>
        <v>2060.1756088407897</v>
      </c>
      <c r="O108" s="166">
        <f t="shared" si="18"/>
        <v>5.67</v>
      </c>
      <c r="P108" s="166">
        <f t="shared" si="19"/>
        <v>126.12594365558864</v>
      </c>
      <c r="Q108" s="166">
        <f t="shared" si="21"/>
        <v>131.79</v>
      </c>
      <c r="R108" s="130">
        <f t="shared" si="16"/>
        <v>1934.0496651852011</v>
      </c>
    </row>
    <row r="109" spans="1:18" x14ac:dyDescent="0.25">
      <c r="A109" s="114">
        <f t="shared" si="22"/>
        <v>47635</v>
      </c>
      <c r="B109" s="115">
        <v>96</v>
      </c>
      <c r="C109" s="116">
        <f t="shared" si="12"/>
        <v>3117.1849505954565</v>
      </c>
      <c r="D109" s="117">
        <f t="shared" si="13"/>
        <v>8.57</v>
      </c>
      <c r="E109" s="117">
        <f t="shared" si="17"/>
        <v>203.84123776473319</v>
      </c>
      <c r="F109" s="117">
        <f t="shared" si="20"/>
        <v>212.41</v>
      </c>
      <c r="G109" s="116">
        <f t="shared" si="14"/>
        <v>2913.3437128307232</v>
      </c>
      <c r="L109" s="165">
        <f t="shared" si="23"/>
        <v>47635</v>
      </c>
      <c r="M109" s="122">
        <v>96</v>
      </c>
      <c r="N109" s="130">
        <f t="shared" si="15"/>
        <v>1934.0496651852011</v>
      </c>
      <c r="O109" s="166">
        <f t="shared" si="18"/>
        <v>5.32</v>
      </c>
      <c r="P109" s="166">
        <f t="shared" si="19"/>
        <v>126.4727900006415</v>
      </c>
      <c r="Q109" s="166">
        <f t="shared" si="21"/>
        <v>131.79</v>
      </c>
      <c r="R109" s="130">
        <f t="shared" si="16"/>
        <v>1807.5768751845596</v>
      </c>
    </row>
    <row r="110" spans="1:18" x14ac:dyDescent="0.25">
      <c r="A110" s="114">
        <f t="shared" si="22"/>
        <v>47665</v>
      </c>
      <c r="B110" s="115">
        <v>97</v>
      </c>
      <c r="C110" s="116">
        <f t="shared" si="12"/>
        <v>2913.3437128307232</v>
      </c>
      <c r="D110" s="117">
        <f t="shared" si="13"/>
        <v>8.01</v>
      </c>
      <c r="E110" s="117">
        <f t="shared" si="17"/>
        <v>204.40180116858622</v>
      </c>
      <c r="F110" s="117">
        <f t="shared" si="20"/>
        <v>212.41</v>
      </c>
      <c r="G110" s="116">
        <f t="shared" si="14"/>
        <v>2708.941911662137</v>
      </c>
      <c r="L110" s="165">
        <f t="shared" si="23"/>
        <v>47665</v>
      </c>
      <c r="M110" s="122">
        <v>97</v>
      </c>
      <c r="N110" s="130">
        <f t="shared" si="15"/>
        <v>1807.5768751845596</v>
      </c>
      <c r="O110" s="166">
        <f t="shared" si="18"/>
        <v>4.97</v>
      </c>
      <c r="P110" s="166">
        <f t="shared" si="19"/>
        <v>126.82059017314327</v>
      </c>
      <c r="Q110" s="166">
        <f t="shared" si="21"/>
        <v>131.79</v>
      </c>
      <c r="R110" s="130">
        <f t="shared" si="16"/>
        <v>1680.7562850114164</v>
      </c>
    </row>
    <row r="111" spans="1:18" x14ac:dyDescent="0.25">
      <c r="A111" s="114">
        <f t="shared" si="22"/>
        <v>47696</v>
      </c>
      <c r="B111" s="115">
        <v>98</v>
      </c>
      <c r="C111" s="116">
        <f t="shared" si="12"/>
        <v>2708.941911662137</v>
      </c>
      <c r="D111" s="117">
        <f t="shared" si="13"/>
        <v>7.45</v>
      </c>
      <c r="E111" s="117">
        <f t="shared" si="17"/>
        <v>204.96390612179982</v>
      </c>
      <c r="F111" s="117">
        <f t="shared" si="20"/>
        <v>212.41</v>
      </c>
      <c r="G111" s="116">
        <f t="shared" si="14"/>
        <v>2503.9780055403371</v>
      </c>
      <c r="L111" s="165">
        <f t="shared" si="23"/>
        <v>47696</v>
      </c>
      <c r="M111" s="122">
        <v>98</v>
      </c>
      <c r="N111" s="130">
        <f t="shared" si="15"/>
        <v>1680.7562850114164</v>
      </c>
      <c r="O111" s="166">
        <f t="shared" si="18"/>
        <v>4.62</v>
      </c>
      <c r="P111" s="166">
        <f t="shared" si="19"/>
        <v>127.16934679611941</v>
      </c>
      <c r="Q111" s="166">
        <f t="shared" si="21"/>
        <v>131.79</v>
      </c>
      <c r="R111" s="130">
        <f t="shared" si="16"/>
        <v>1553.5869382152969</v>
      </c>
    </row>
    <row r="112" spans="1:18" x14ac:dyDescent="0.25">
      <c r="A112" s="114">
        <f t="shared" si="22"/>
        <v>47727</v>
      </c>
      <c r="B112" s="115">
        <v>99</v>
      </c>
      <c r="C112" s="116">
        <f t="shared" si="12"/>
        <v>2503.9780055403371</v>
      </c>
      <c r="D112" s="117">
        <f t="shared" si="13"/>
        <v>6.89</v>
      </c>
      <c r="E112" s="117">
        <f t="shared" si="17"/>
        <v>205.52755686363477</v>
      </c>
      <c r="F112" s="117">
        <f t="shared" si="20"/>
        <v>212.41</v>
      </c>
      <c r="G112" s="116">
        <f t="shared" si="14"/>
        <v>2298.4504486767023</v>
      </c>
      <c r="L112" s="165">
        <f t="shared" si="23"/>
        <v>47727</v>
      </c>
      <c r="M112" s="122">
        <v>99</v>
      </c>
      <c r="N112" s="130">
        <f t="shared" si="15"/>
        <v>1553.5869382152969</v>
      </c>
      <c r="O112" s="166">
        <f t="shared" si="18"/>
        <v>4.2699999999999996</v>
      </c>
      <c r="P112" s="166">
        <f t="shared" si="19"/>
        <v>127.51906249980874</v>
      </c>
      <c r="Q112" s="166">
        <f t="shared" si="21"/>
        <v>131.79</v>
      </c>
      <c r="R112" s="130">
        <f t="shared" si="16"/>
        <v>1426.0678757154881</v>
      </c>
    </row>
    <row r="113" spans="1:18" x14ac:dyDescent="0.25">
      <c r="A113" s="114">
        <f t="shared" si="22"/>
        <v>47757</v>
      </c>
      <c r="B113" s="115">
        <v>100</v>
      </c>
      <c r="C113" s="116">
        <f t="shared" si="12"/>
        <v>2298.4504486767023</v>
      </c>
      <c r="D113" s="117">
        <f t="shared" si="13"/>
        <v>6.32</v>
      </c>
      <c r="E113" s="117">
        <f t="shared" si="17"/>
        <v>206.09275764500975</v>
      </c>
      <c r="F113" s="117">
        <f t="shared" si="20"/>
        <v>212.41</v>
      </c>
      <c r="G113" s="116">
        <f t="shared" si="14"/>
        <v>2092.3576910316924</v>
      </c>
      <c r="L113" s="165">
        <f t="shared" si="23"/>
        <v>47757</v>
      </c>
      <c r="M113" s="122">
        <v>100</v>
      </c>
      <c r="N113" s="130">
        <f t="shared" si="15"/>
        <v>1426.0678757154881</v>
      </c>
      <c r="O113" s="166">
        <f t="shared" si="18"/>
        <v>3.92</v>
      </c>
      <c r="P113" s="166">
        <f t="shared" si="19"/>
        <v>127.86973992168322</v>
      </c>
      <c r="Q113" s="166">
        <f t="shared" si="21"/>
        <v>131.79</v>
      </c>
      <c r="R113" s="130">
        <f t="shared" si="16"/>
        <v>1298.1981357938048</v>
      </c>
    </row>
    <row r="114" spans="1:18" x14ac:dyDescent="0.25">
      <c r="A114" s="114">
        <f t="shared" si="22"/>
        <v>47788</v>
      </c>
      <c r="B114" s="115">
        <v>101</v>
      </c>
      <c r="C114" s="116">
        <f t="shared" si="12"/>
        <v>2092.3576910316924</v>
      </c>
      <c r="D114" s="117">
        <f t="shared" si="13"/>
        <v>5.75</v>
      </c>
      <c r="E114" s="117">
        <f t="shared" si="17"/>
        <v>206.65951272853351</v>
      </c>
      <c r="F114" s="117">
        <f t="shared" si="20"/>
        <v>212.41</v>
      </c>
      <c r="G114" s="116">
        <f t="shared" si="14"/>
        <v>1885.6981783031588</v>
      </c>
      <c r="L114" s="165">
        <f t="shared" si="23"/>
        <v>47788</v>
      </c>
      <c r="M114" s="122">
        <v>101</v>
      </c>
      <c r="N114" s="130">
        <f t="shared" si="15"/>
        <v>1298.1981357938048</v>
      </c>
      <c r="O114" s="166">
        <f t="shared" si="18"/>
        <v>3.57</v>
      </c>
      <c r="P114" s="166">
        <f t="shared" si="19"/>
        <v>128.22138170646784</v>
      </c>
      <c r="Q114" s="166">
        <f t="shared" si="21"/>
        <v>131.79</v>
      </c>
      <c r="R114" s="130">
        <f t="shared" si="16"/>
        <v>1169.976754087337</v>
      </c>
    </row>
    <row r="115" spans="1:18" x14ac:dyDescent="0.25">
      <c r="A115" s="114">
        <f t="shared" si="22"/>
        <v>47818</v>
      </c>
      <c r="B115" s="115">
        <v>102</v>
      </c>
      <c r="C115" s="116">
        <f t="shared" si="12"/>
        <v>1885.6981783031588</v>
      </c>
      <c r="D115" s="117">
        <f t="shared" si="13"/>
        <v>5.19</v>
      </c>
      <c r="E115" s="117">
        <f t="shared" si="17"/>
        <v>207.22782638853701</v>
      </c>
      <c r="F115" s="117">
        <f t="shared" si="20"/>
        <v>212.41</v>
      </c>
      <c r="G115" s="116">
        <f t="shared" si="14"/>
        <v>1678.4703519146217</v>
      </c>
      <c r="L115" s="165">
        <f t="shared" si="23"/>
        <v>47818</v>
      </c>
      <c r="M115" s="122">
        <v>102</v>
      </c>
      <c r="N115" s="130">
        <f t="shared" si="15"/>
        <v>1169.976754087337</v>
      </c>
      <c r="O115" s="166">
        <f t="shared" si="18"/>
        <v>3.22</v>
      </c>
      <c r="P115" s="166">
        <f t="shared" si="19"/>
        <v>128.57399050616061</v>
      </c>
      <c r="Q115" s="166">
        <f t="shared" si="21"/>
        <v>131.79</v>
      </c>
      <c r="R115" s="130">
        <f t="shared" si="16"/>
        <v>1041.4027635811763</v>
      </c>
    </row>
    <row r="116" spans="1:18" x14ac:dyDescent="0.25">
      <c r="A116" s="114">
        <f t="shared" si="22"/>
        <v>47849</v>
      </c>
      <c r="B116" s="115">
        <v>103</v>
      </c>
      <c r="C116" s="116">
        <f t="shared" si="12"/>
        <v>1678.4703519146217</v>
      </c>
      <c r="D116" s="117">
        <f t="shared" si="13"/>
        <v>4.62</v>
      </c>
      <c r="E116" s="117">
        <f t="shared" si="17"/>
        <v>207.79770291110549</v>
      </c>
      <c r="F116" s="117">
        <f t="shared" si="20"/>
        <v>212.41</v>
      </c>
      <c r="G116" s="116">
        <f t="shared" si="14"/>
        <v>1470.6726490035162</v>
      </c>
      <c r="L116" s="165">
        <f t="shared" si="23"/>
        <v>47849</v>
      </c>
      <c r="M116" s="122">
        <v>103</v>
      </c>
      <c r="N116" s="130">
        <f t="shared" si="15"/>
        <v>1041.4027635811763</v>
      </c>
      <c r="O116" s="166">
        <f t="shared" si="18"/>
        <v>2.86</v>
      </c>
      <c r="P116" s="166">
        <f t="shared" si="19"/>
        <v>128.92756898005257</v>
      </c>
      <c r="Q116" s="166">
        <f t="shared" si="21"/>
        <v>131.79</v>
      </c>
      <c r="R116" s="130">
        <f t="shared" si="16"/>
        <v>912.47519460112369</v>
      </c>
    </row>
    <row r="117" spans="1:18" x14ac:dyDescent="0.25">
      <c r="A117" s="114">
        <f t="shared" si="22"/>
        <v>47880</v>
      </c>
      <c r="B117" s="115">
        <v>104</v>
      </c>
      <c r="C117" s="116">
        <f t="shared" si="12"/>
        <v>1470.6726490035162</v>
      </c>
      <c r="D117" s="117">
        <f t="shared" si="13"/>
        <v>4.04</v>
      </c>
      <c r="E117" s="117">
        <f t="shared" si="17"/>
        <v>208.36914659411102</v>
      </c>
      <c r="F117" s="117">
        <f t="shared" si="20"/>
        <v>212.41</v>
      </c>
      <c r="G117" s="116">
        <f t="shared" si="14"/>
        <v>1262.3035024094052</v>
      </c>
      <c r="L117" s="165">
        <f t="shared" si="23"/>
        <v>47880</v>
      </c>
      <c r="M117" s="122">
        <v>104</v>
      </c>
      <c r="N117" s="130">
        <f t="shared" si="15"/>
        <v>912.47519460112369</v>
      </c>
      <c r="O117" s="166">
        <f t="shared" si="18"/>
        <v>2.5099999999999998</v>
      </c>
      <c r="P117" s="166">
        <f t="shared" si="19"/>
        <v>129.28211979474773</v>
      </c>
      <c r="Q117" s="166">
        <f t="shared" si="21"/>
        <v>131.79</v>
      </c>
      <c r="R117" s="130">
        <f t="shared" si="16"/>
        <v>783.19307480637599</v>
      </c>
    </row>
    <row r="118" spans="1:18" x14ac:dyDescent="0.25">
      <c r="A118" s="114">
        <f t="shared" si="22"/>
        <v>47908</v>
      </c>
      <c r="B118" s="115">
        <v>105</v>
      </c>
      <c r="C118" s="116">
        <f t="shared" si="12"/>
        <v>1262.3035024094052</v>
      </c>
      <c r="D118" s="117">
        <f t="shared" si="13"/>
        <v>3.47</v>
      </c>
      <c r="E118" s="117">
        <f t="shared" si="17"/>
        <v>208.94216174724482</v>
      </c>
      <c r="F118" s="117">
        <f t="shared" si="20"/>
        <v>212.41</v>
      </c>
      <c r="G118" s="116">
        <f t="shared" si="14"/>
        <v>1053.3613406621603</v>
      </c>
      <c r="L118" s="165">
        <f t="shared" si="23"/>
        <v>47908</v>
      </c>
      <c r="M118" s="122">
        <v>105</v>
      </c>
      <c r="N118" s="130">
        <f t="shared" si="15"/>
        <v>783.19307480637599</v>
      </c>
      <c r="O118" s="166">
        <f t="shared" si="18"/>
        <v>2.15</v>
      </c>
      <c r="P118" s="166">
        <f t="shared" si="19"/>
        <v>129.63764562418328</v>
      </c>
      <c r="Q118" s="166">
        <f t="shared" si="21"/>
        <v>131.79</v>
      </c>
      <c r="R118" s="130">
        <f t="shared" si="16"/>
        <v>653.55542918219271</v>
      </c>
    </row>
    <row r="119" spans="1:18" x14ac:dyDescent="0.25">
      <c r="A119" s="114">
        <f t="shared" si="22"/>
        <v>47939</v>
      </c>
      <c r="B119" s="115">
        <v>106</v>
      </c>
      <c r="C119" s="116">
        <f t="shared" si="12"/>
        <v>1053.3613406621603</v>
      </c>
      <c r="D119" s="117">
        <f t="shared" si="13"/>
        <v>2.9</v>
      </c>
      <c r="E119" s="117">
        <f t="shared" si="17"/>
        <v>209.51675269204975</v>
      </c>
      <c r="F119" s="117">
        <f t="shared" si="20"/>
        <v>212.41</v>
      </c>
      <c r="G119" s="116">
        <f t="shared" si="14"/>
        <v>843.84458797011052</v>
      </c>
      <c r="L119" s="165">
        <f t="shared" si="23"/>
        <v>47939</v>
      </c>
      <c r="M119" s="122">
        <v>106</v>
      </c>
      <c r="N119" s="130">
        <f t="shared" si="15"/>
        <v>653.55542918219271</v>
      </c>
      <c r="O119" s="166">
        <f t="shared" si="18"/>
        <v>1.8</v>
      </c>
      <c r="P119" s="166">
        <f t="shared" si="19"/>
        <v>129.99414914964979</v>
      </c>
      <c r="Q119" s="166">
        <f t="shared" si="21"/>
        <v>131.79</v>
      </c>
      <c r="R119" s="130">
        <f t="shared" si="16"/>
        <v>523.56128003254298</v>
      </c>
    </row>
    <row r="120" spans="1:18" x14ac:dyDescent="0.25">
      <c r="A120" s="114">
        <f t="shared" si="22"/>
        <v>47969</v>
      </c>
      <c r="B120" s="115">
        <v>107</v>
      </c>
      <c r="C120" s="116">
        <f t="shared" si="12"/>
        <v>843.84458797011052</v>
      </c>
      <c r="D120" s="117">
        <f t="shared" si="13"/>
        <v>2.3199999999999998</v>
      </c>
      <c r="E120" s="117">
        <f t="shared" si="17"/>
        <v>210.0929237619529</v>
      </c>
      <c r="F120" s="117">
        <f t="shared" si="20"/>
        <v>212.41</v>
      </c>
      <c r="G120" s="116">
        <f t="shared" si="14"/>
        <v>633.75166420815765</v>
      </c>
      <c r="L120" s="165">
        <f t="shared" si="23"/>
        <v>47969</v>
      </c>
      <c r="M120" s="122">
        <v>107</v>
      </c>
      <c r="N120" s="130">
        <f t="shared" si="15"/>
        <v>523.56128003254298</v>
      </c>
      <c r="O120" s="166">
        <f t="shared" si="18"/>
        <v>1.44</v>
      </c>
      <c r="P120" s="166">
        <f t="shared" si="19"/>
        <v>130.35163305981132</v>
      </c>
      <c r="Q120" s="166">
        <f t="shared" si="21"/>
        <v>131.79</v>
      </c>
      <c r="R120" s="130">
        <f t="shared" si="16"/>
        <v>393.20964697273166</v>
      </c>
    </row>
    <row r="121" spans="1:18" x14ac:dyDescent="0.25">
      <c r="A121" s="114">
        <f t="shared" si="22"/>
        <v>48000</v>
      </c>
      <c r="B121" s="115">
        <v>108</v>
      </c>
      <c r="C121" s="116">
        <f t="shared" si="12"/>
        <v>633.75166420815765</v>
      </c>
      <c r="D121" s="117">
        <f t="shared" si="13"/>
        <v>1.74</v>
      </c>
      <c r="E121" s="117">
        <f t="shared" si="17"/>
        <v>210.67067930229828</v>
      </c>
      <c r="F121" s="117">
        <f t="shared" si="20"/>
        <v>212.41</v>
      </c>
      <c r="G121" s="116">
        <f t="shared" si="14"/>
        <v>423.0809849058594</v>
      </c>
      <c r="L121" s="165">
        <f t="shared" si="23"/>
        <v>48000</v>
      </c>
      <c r="M121" s="122">
        <v>108</v>
      </c>
      <c r="N121" s="130">
        <f t="shared" si="15"/>
        <v>393.20964697273166</v>
      </c>
      <c r="O121" s="166">
        <f t="shared" si="18"/>
        <v>1.08</v>
      </c>
      <c r="P121" s="166">
        <f t="shared" si="19"/>
        <v>130.7101000507258</v>
      </c>
      <c r="Q121" s="166">
        <f t="shared" si="21"/>
        <v>131.79</v>
      </c>
      <c r="R121" s="130">
        <f t="shared" si="16"/>
        <v>262.49954692200583</v>
      </c>
    </row>
    <row r="122" spans="1:18" x14ac:dyDescent="0.25">
      <c r="A122" s="114">
        <f t="shared" si="22"/>
        <v>48030</v>
      </c>
      <c r="B122" s="115">
        <v>109</v>
      </c>
      <c r="C122" s="116">
        <f t="shared" si="12"/>
        <v>423.0809849058594</v>
      </c>
      <c r="D122" s="117">
        <f t="shared" si="13"/>
        <v>1.1599999999999999</v>
      </c>
      <c r="E122" s="117">
        <f t="shared" si="17"/>
        <v>211.25002367037956</v>
      </c>
      <c r="F122" s="117">
        <f t="shared" si="20"/>
        <v>212.41</v>
      </c>
      <c r="G122" s="116">
        <f t="shared" si="14"/>
        <v>211.83096123547983</v>
      </c>
      <c r="L122" s="165">
        <f t="shared" si="23"/>
        <v>48030</v>
      </c>
      <c r="M122" s="122">
        <v>109</v>
      </c>
      <c r="N122" s="130">
        <f t="shared" si="15"/>
        <v>262.49954692200583</v>
      </c>
      <c r="O122" s="166">
        <f t="shared" si="18"/>
        <v>0.72</v>
      </c>
      <c r="P122" s="166">
        <f t="shared" si="19"/>
        <v>131.06955282586529</v>
      </c>
      <c r="Q122" s="166">
        <f t="shared" si="21"/>
        <v>131.79</v>
      </c>
      <c r="R122" s="130">
        <f t="shared" si="16"/>
        <v>131.42999409614055</v>
      </c>
    </row>
    <row r="123" spans="1:18" x14ac:dyDescent="0.25">
      <c r="A123" s="114">
        <f t="shared" si="22"/>
        <v>48061</v>
      </c>
      <c r="B123" s="115">
        <v>110</v>
      </c>
      <c r="C123" s="116">
        <f t="shared" si="12"/>
        <v>211.83096123547983</v>
      </c>
      <c r="D123" s="117">
        <f t="shared" si="13"/>
        <v>0.57999999999999996</v>
      </c>
      <c r="E123" s="117">
        <f t="shared" si="17"/>
        <v>211.8309612354731</v>
      </c>
      <c r="F123" s="117">
        <f t="shared" si="20"/>
        <v>212.41</v>
      </c>
      <c r="G123" s="116">
        <f t="shared" si="14"/>
        <v>6.7359451350057498E-12</v>
      </c>
      <c r="L123" s="165">
        <f t="shared" si="23"/>
        <v>48061</v>
      </c>
      <c r="M123" s="122">
        <v>110</v>
      </c>
      <c r="N123" s="130">
        <f t="shared" si="15"/>
        <v>131.42999409614055</v>
      </c>
      <c r="O123" s="166">
        <f t="shared" si="18"/>
        <v>0.36</v>
      </c>
      <c r="P123" s="166">
        <f t="shared" si="19"/>
        <v>131.42999409613643</v>
      </c>
      <c r="Q123" s="166">
        <f t="shared" si="21"/>
        <v>131.79</v>
      </c>
      <c r="R123" s="130">
        <f t="shared" si="16"/>
        <v>4.1211478674085811E-12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8806-29C7-4D64-BF1F-066F68925579}">
  <sheetPr codeName="Sheet38"/>
  <dimension ref="A1:P136"/>
  <sheetViews>
    <sheetView showOutlineSymbols="0" showWhiteSpace="0" workbookViewId="0">
      <selection activeCell="E8" sqref="E8"/>
    </sheetView>
  </sheetViews>
  <sheetFormatPr defaultColWidth="9.140625" defaultRowHeight="15" x14ac:dyDescent="0.25"/>
  <cols>
    <col min="1" max="1" width="9.140625" style="71" customWidth="1"/>
    <col min="2" max="2" width="7.85546875" style="71" customWidth="1"/>
    <col min="3" max="3" width="14.7109375" style="71" customWidth="1"/>
    <col min="4" max="4" width="14.28515625" style="71" customWidth="1"/>
    <col min="5" max="7" width="14.7109375" style="71" customWidth="1"/>
    <col min="8" max="10" width="9.140625" style="71"/>
    <col min="11" max="11" width="11" style="71" customWidth="1"/>
    <col min="12" max="16384" width="9.140625" style="71"/>
  </cols>
  <sheetData>
    <row r="1" spans="1:16" x14ac:dyDescent="0.25">
      <c r="A1" s="69"/>
      <c r="B1" s="69"/>
      <c r="C1" s="69"/>
      <c r="D1" s="69"/>
      <c r="E1" s="69"/>
      <c r="F1" s="69"/>
      <c r="G1" s="70"/>
    </row>
    <row r="2" spans="1:16" x14ac:dyDescent="0.25">
      <c r="A2" s="69"/>
      <c r="B2" s="69"/>
      <c r="C2" s="69"/>
      <c r="D2" s="69"/>
      <c r="E2" s="69"/>
      <c r="F2" s="72"/>
      <c r="G2" s="73"/>
    </row>
    <row r="3" spans="1:16" x14ac:dyDescent="0.25">
      <c r="A3" s="74"/>
      <c r="B3" s="74"/>
      <c r="C3" s="74"/>
      <c r="D3" s="74"/>
      <c r="E3" s="74"/>
      <c r="F3" s="72"/>
      <c r="G3" s="73"/>
      <c r="H3" s="75"/>
      <c r="I3" s="75"/>
      <c r="J3" s="75"/>
      <c r="K3" s="76" t="s">
        <v>0</v>
      </c>
      <c r="L3" s="76" t="s">
        <v>50</v>
      </c>
      <c r="M3" s="77"/>
      <c r="N3" s="75"/>
      <c r="O3" s="75"/>
    </row>
    <row r="4" spans="1:16" ht="18.75" x14ac:dyDescent="0.3">
      <c r="A4" s="74"/>
      <c r="B4" s="78" t="s">
        <v>51</v>
      </c>
      <c r="C4" s="74"/>
      <c r="D4" s="74"/>
      <c r="E4" s="72"/>
      <c r="F4" s="79" t="s">
        <v>3</v>
      </c>
      <c r="G4" s="74"/>
      <c r="H4" s="75"/>
      <c r="I4" s="75"/>
      <c r="J4" s="75"/>
      <c r="K4" s="80" t="s">
        <v>52</v>
      </c>
      <c r="L4" s="81">
        <v>1456.4</v>
      </c>
      <c r="M4" s="82">
        <f>L4/$L$9</f>
        <v>0.92469841269841302</v>
      </c>
      <c r="N4" s="83"/>
      <c r="O4" s="84"/>
    </row>
    <row r="5" spans="1:16" x14ac:dyDescent="0.25">
      <c r="A5" s="74"/>
      <c r="B5" s="74"/>
      <c r="C5" s="74"/>
      <c r="D5" s="74"/>
      <c r="E5" s="74"/>
      <c r="F5" s="85"/>
      <c r="G5" s="74"/>
      <c r="H5" s="75"/>
      <c r="I5" s="75"/>
      <c r="J5" s="75"/>
      <c r="K5" s="80" t="s">
        <v>53</v>
      </c>
      <c r="L5" s="81">
        <v>0</v>
      </c>
      <c r="M5" s="82">
        <f>L5/$L$9</f>
        <v>0</v>
      </c>
      <c r="N5" s="86"/>
      <c r="O5" s="84"/>
    </row>
    <row r="6" spans="1:16" x14ac:dyDescent="0.25">
      <c r="A6" s="74"/>
      <c r="B6" s="87" t="s">
        <v>54</v>
      </c>
      <c r="C6" s="88"/>
      <c r="D6" s="89"/>
      <c r="E6" s="90">
        <v>45444</v>
      </c>
      <c r="F6" s="91"/>
      <c r="G6" s="74"/>
      <c r="H6" s="75"/>
      <c r="I6" s="75"/>
      <c r="J6" s="75"/>
      <c r="K6" s="80" t="s">
        <v>55</v>
      </c>
      <c r="L6" s="81">
        <v>0</v>
      </c>
      <c r="M6" s="82">
        <f>L6/$L$9</f>
        <v>0</v>
      </c>
      <c r="N6" s="92"/>
      <c r="O6" s="92"/>
    </row>
    <row r="7" spans="1:16" x14ac:dyDescent="0.25">
      <c r="A7" s="74"/>
      <c r="B7" s="93" t="s">
        <v>56</v>
      </c>
      <c r="C7" s="72"/>
      <c r="D7" s="75"/>
      <c r="E7" s="94">
        <v>87</v>
      </c>
      <c r="F7" s="95" t="s">
        <v>57</v>
      </c>
      <c r="G7" s="74"/>
      <c r="H7" s="75"/>
      <c r="I7" s="75"/>
      <c r="J7" s="75"/>
      <c r="K7" s="80" t="s">
        <v>58</v>
      </c>
      <c r="L7" s="81">
        <v>0</v>
      </c>
      <c r="M7" s="82">
        <f>L7/$L$9</f>
        <v>0</v>
      </c>
      <c r="N7" s="96"/>
      <c r="O7" s="96"/>
    </row>
    <row r="8" spans="1:16" x14ac:dyDescent="0.25">
      <c r="A8" s="74"/>
      <c r="B8" s="93" t="s">
        <v>59</v>
      </c>
      <c r="C8" s="72"/>
      <c r="D8" s="97">
        <f>E6-1</f>
        <v>45443</v>
      </c>
      <c r="E8" s="98">
        <v>202584.69</v>
      </c>
      <c r="F8" s="95" t="s">
        <v>60</v>
      </c>
      <c r="G8" s="74"/>
      <c r="H8" s="75"/>
      <c r="I8" s="75"/>
      <c r="J8" s="75"/>
      <c r="K8" s="80" t="s">
        <v>61</v>
      </c>
      <c r="L8" s="81">
        <v>0</v>
      </c>
      <c r="M8" s="82">
        <f>L8/$L$9</f>
        <v>0</v>
      </c>
      <c r="N8" s="96"/>
      <c r="O8" s="96"/>
    </row>
    <row r="9" spans="1:16" x14ac:dyDescent="0.25">
      <c r="A9" s="74"/>
      <c r="B9" s="93" t="s">
        <v>59</v>
      </c>
      <c r="C9" s="72"/>
      <c r="D9" s="97">
        <f>EOMONTH(D8,E7)</f>
        <v>48091</v>
      </c>
      <c r="E9" s="98">
        <v>113604.57</v>
      </c>
      <c r="F9" s="95" t="s">
        <v>60</v>
      </c>
      <c r="G9" s="74"/>
      <c r="H9" s="75"/>
      <c r="I9" s="75"/>
      <c r="J9" s="75"/>
      <c r="K9" s="99" t="s">
        <v>62</v>
      </c>
      <c r="L9" s="100">
        <v>1574.9999999999995</v>
      </c>
      <c r="M9" s="99"/>
      <c r="N9" s="96"/>
      <c r="O9" s="96"/>
    </row>
    <row r="10" spans="1:16" x14ac:dyDescent="0.25">
      <c r="A10" s="74"/>
      <c r="B10" s="93" t="s">
        <v>63</v>
      </c>
      <c r="C10" s="72"/>
      <c r="D10" s="75"/>
      <c r="E10" s="101">
        <f>M4</f>
        <v>0.92469841269841302</v>
      </c>
      <c r="F10" s="95"/>
      <c r="G10" s="74"/>
      <c r="H10" s="75"/>
      <c r="I10" s="75"/>
      <c r="J10" s="75"/>
      <c r="K10" s="75"/>
      <c r="L10" s="75"/>
      <c r="M10" s="102"/>
      <c r="N10" s="102"/>
      <c r="O10" s="102"/>
    </row>
    <row r="11" spans="1:16" x14ac:dyDescent="0.25">
      <c r="A11" s="74"/>
      <c r="B11" s="93" t="s">
        <v>64</v>
      </c>
      <c r="C11" s="72"/>
      <c r="D11" s="75"/>
      <c r="E11" s="98">
        <f>ROUND(E8*E$10,2)</f>
        <v>187329.74</v>
      </c>
      <c r="F11" s="95" t="s">
        <v>60</v>
      </c>
      <c r="G11" s="74"/>
      <c r="H11" s="75"/>
      <c r="I11" s="75"/>
      <c r="J11" s="75"/>
      <c r="K11" s="75"/>
      <c r="L11" s="75"/>
      <c r="M11" s="102"/>
      <c r="N11" s="102"/>
      <c r="O11" s="102"/>
    </row>
    <row r="12" spans="1:16" x14ac:dyDescent="0.25">
      <c r="A12" s="74"/>
      <c r="B12" s="93" t="s">
        <v>65</v>
      </c>
      <c r="C12" s="72"/>
      <c r="D12" s="75"/>
      <c r="E12" s="98">
        <f>ROUND(E9*E$10,2)</f>
        <v>105049.97</v>
      </c>
      <c r="F12" s="95" t="s">
        <v>60</v>
      </c>
      <c r="G12" s="74"/>
      <c r="H12" s="75"/>
      <c r="I12" s="75"/>
      <c r="J12" s="75"/>
      <c r="K12" s="103"/>
      <c r="L12" s="103"/>
      <c r="M12" s="96"/>
      <c r="N12" s="96"/>
      <c r="O12" s="96"/>
      <c r="P12" s="104"/>
    </row>
    <row r="13" spans="1:16" x14ac:dyDescent="0.25">
      <c r="A13" s="74"/>
      <c r="B13" s="105" t="s">
        <v>66</v>
      </c>
      <c r="C13" s="106"/>
      <c r="D13" s="107"/>
      <c r="E13" s="186">
        <v>3.3000000000000002E-2</v>
      </c>
      <c r="F13" s="109"/>
      <c r="G13" s="74"/>
      <c r="H13" s="75"/>
      <c r="I13" s="75"/>
      <c r="J13" s="75"/>
      <c r="K13" s="103"/>
      <c r="L13" s="103"/>
      <c r="M13" s="96"/>
      <c r="N13" s="96"/>
      <c r="O13" s="96"/>
      <c r="P13" s="104"/>
    </row>
    <row r="14" spans="1:16" x14ac:dyDescent="0.25">
      <c r="A14" s="74"/>
      <c r="B14" s="94"/>
      <c r="C14" s="72"/>
      <c r="D14" s="75"/>
      <c r="E14" s="110"/>
      <c r="F14" s="94"/>
      <c r="G14" s="74"/>
      <c r="H14" s="75"/>
      <c r="I14" s="75"/>
      <c r="J14" s="75"/>
      <c r="K14" s="103"/>
      <c r="L14" s="103"/>
      <c r="M14" s="96"/>
      <c r="N14" s="96"/>
      <c r="O14" s="96"/>
      <c r="P14" s="104"/>
    </row>
    <row r="15" spans="1:16" x14ac:dyDescent="0.25">
      <c r="A15" s="75"/>
      <c r="B15" s="75"/>
      <c r="C15" s="75"/>
      <c r="D15" s="75"/>
      <c r="E15" s="75"/>
      <c r="F15" s="75"/>
      <c r="G15" s="75"/>
      <c r="H15" s="75"/>
      <c r="I15" s="75"/>
      <c r="J15" s="75"/>
      <c r="K15" s="103"/>
      <c r="L15" s="103"/>
      <c r="M15" s="96"/>
      <c r="N15" s="96"/>
      <c r="O15" s="96"/>
      <c r="P15" s="104"/>
    </row>
    <row r="16" spans="1:16" ht="15.75" thickBot="1" x14ac:dyDescent="0.3">
      <c r="A16" s="111" t="s">
        <v>67</v>
      </c>
      <c r="B16" s="111" t="s">
        <v>68</v>
      </c>
      <c r="C16" s="111" t="s">
        <v>69</v>
      </c>
      <c r="D16" s="111" t="s">
        <v>70</v>
      </c>
      <c r="E16" s="111" t="s">
        <v>71</v>
      </c>
      <c r="F16" s="111" t="s">
        <v>72</v>
      </c>
      <c r="G16" s="111" t="s">
        <v>73</v>
      </c>
      <c r="H16" s="75"/>
      <c r="I16" s="75"/>
      <c r="J16" s="75"/>
      <c r="K16" s="103"/>
      <c r="L16" s="103"/>
      <c r="M16" s="96"/>
      <c r="N16" s="96"/>
      <c r="O16" s="96"/>
      <c r="P16" s="104"/>
    </row>
    <row r="17" spans="1:16" x14ac:dyDescent="0.25">
      <c r="A17" s="112">
        <f>E6</f>
        <v>45444</v>
      </c>
      <c r="B17" s="72">
        <v>1</v>
      </c>
      <c r="C17" s="85">
        <f>E11</f>
        <v>187329.74</v>
      </c>
      <c r="D17" s="113">
        <f>IPMT($E$13/12,B17,$E$7,-$E$11,$E$12,0)</f>
        <v>515.15678500000001</v>
      </c>
      <c r="E17" s="113">
        <f>PPMT($E$13/12,B17,$E$7,-$E$11,$E$12,0)</f>
        <v>838.41037611788909</v>
      </c>
      <c r="F17" s="113">
        <f>SUM(D17:E17)</f>
        <v>1353.5671611178891</v>
      </c>
      <c r="G17" s="113">
        <f>C17-E17</f>
        <v>186491.32962388211</v>
      </c>
      <c r="H17" s="75"/>
      <c r="I17" s="75"/>
      <c r="J17" s="75"/>
      <c r="K17" s="103"/>
      <c r="L17" s="103"/>
      <c r="M17" s="96"/>
      <c r="N17" s="96"/>
      <c r="O17" s="96"/>
      <c r="P17" s="104"/>
    </row>
    <row r="18" spans="1:16" x14ac:dyDescent="0.25">
      <c r="A18" s="112">
        <f>EDATE(A17,1)</f>
        <v>45474</v>
      </c>
      <c r="B18" s="72">
        <v>2</v>
      </c>
      <c r="C18" s="85">
        <f>G17</f>
        <v>186491.32962388211</v>
      </c>
      <c r="D18" s="113">
        <f t="shared" ref="D18:D81" si="0">IPMT($E$13/12,B18,$E$7,-$E$11,$E$12,0)</f>
        <v>512.85115646567579</v>
      </c>
      <c r="E18" s="113">
        <f t="shared" ref="E18:E81" si="1">PPMT($E$13/12,B18,$E$7,-$E$11,$E$12,0)</f>
        <v>840.71600465221331</v>
      </c>
      <c r="F18" s="113">
        <f t="shared" ref="F18:F81" si="2">SUM(D18:E18)</f>
        <v>1353.5671611178891</v>
      </c>
      <c r="G18" s="113">
        <f t="shared" ref="G18:G75" si="3">C18-E18</f>
        <v>185650.6136192299</v>
      </c>
      <c r="H18" s="75"/>
      <c r="I18" s="75"/>
      <c r="J18" s="75"/>
      <c r="K18" s="103"/>
      <c r="L18" s="103"/>
      <c r="M18" s="96"/>
      <c r="N18" s="96"/>
      <c r="O18" s="96"/>
      <c r="P18" s="104"/>
    </row>
    <row r="19" spans="1:16" x14ac:dyDescent="0.25">
      <c r="A19" s="112">
        <f>EDATE(A18,1)</f>
        <v>45505</v>
      </c>
      <c r="B19" s="72">
        <v>3</v>
      </c>
      <c r="C19" s="85">
        <f>G18</f>
        <v>185650.6136192299</v>
      </c>
      <c r="D19" s="113">
        <f t="shared" si="0"/>
        <v>510.53918745288217</v>
      </c>
      <c r="E19" s="113">
        <f t="shared" si="1"/>
        <v>843.02797366500681</v>
      </c>
      <c r="F19" s="113">
        <f t="shared" si="2"/>
        <v>1353.5671611178891</v>
      </c>
      <c r="G19" s="113">
        <f t="shared" si="3"/>
        <v>184807.58564556489</v>
      </c>
      <c r="H19" s="75"/>
      <c r="I19" s="75"/>
      <c r="J19" s="75"/>
      <c r="K19" s="103"/>
      <c r="L19" s="103"/>
      <c r="M19" s="96"/>
      <c r="N19" s="96"/>
      <c r="O19" s="96"/>
      <c r="P19" s="104"/>
    </row>
    <row r="20" spans="1:16" x14ac:dyDescent="0.25">
      <c r="A20" s="112">
        <f t="shared" ref="A20:A83" si="4">EDATE(A19,1)</f>
        <v>45536</v>
      </c>
      <c r="B20" s="72">
        <v>4</v>
      </c>
      <c r="C20" s="85">
        <f t="shared" ref="C20:C75" si="5">G19</f>
        <v>184807.58564556489</v>
      </c>
      <c r="D20" s="113">
        <f t="shared" si="0"/>
        <v>508.22086052530352</v>
      </c>
      <c r="E20" s="113">
        <f t="shared" si="1"/>
        <v>845.34630059258575</v>
      </c>
      <c r="F20" s="113">
        <f t="shared" si="2"/>
        <v>1353.5671611178893</v>
      </c>
      <c r="G20" s="113">
        <f t="shared" si="3"/>
        <v>183962.2393449723</v>
      </c>
      <c r="H20" s="75"/>
      <c r="I20" s="75"/>
      <c r="J20" s="75"/>
      <c r="K20" s="103"/>
      <c r="L20" s="103"/>
      <c r="M20" s="96"/>
      <c r="N20" s="96"/>
      <c r="O20" s="96"/>
      <c r="P20" s="104"/>
    </row>
    <row r="21" spans="1:16" x14ac:dyDescent="0.25">
      <c r="A21" s="112">
        <f t="shared" si="4"/>
        <v>45566</v>
      </c>
      <c r="B21" s="72">
        <v>5</v>
      </c>
      <c r="C21" s="85">
        <f t="shared" si="5"/>
        <v>183962.2393449723</v>
      </c>
      <c r="D21" s="113">
        <f t="shared" si="0"/>
        <v>505.8961581986739</v>
      </c>
      <c r="E21" s="113">
        <f t="shared" si="1"/>
        <v>847.6710029192152</v>
      </c>
      <c r="F21" s="113">
        <f t="shared" si="2"/>
        <v>1353.5671611178891</v>
      </c>
      <c r="G21" s="113">
        <f t="shared" si="3"/>
        <v>183114.5683420531</v>
      </c>
      <c r="H21" s="75"/>
      <c r="I21" s="75"/>
      <c r="J21" s="75"/>
      <c r="K21" s="103"/>
      <c r="L21" s="103"/>
      <c r="M21" s="96"/>
      <c r="N21" s="96"/>
      <c r="O21" s="96"/>
      <c r="P21" s="104"/>
    </row>
    <row r="22" spans="1:16" x14ac:dyDescent="0.25">
      <c r="A22" s="114">
        <f t="shared" si="4"/>
        <v>45597</v>
      </c>
      <c r="B22" s="115">
        <v>6</v>
      </c>
      <c r="C22" s="116">
        <f t="shared" si="5"/>
        <v>183114.5683420531</v>
      </c>
      <c r="D22" s="113">
        <f t="shared" si="0"/>
        <v>503.56506294064604</v>
      </c>
      <c r="E22" s="113">
        <f t="shared" si="1"/>
        <v>850.00209817724317</v>
      </c>
      <c r="F22" s="113">
        <f t="shared" si="2"/>
        <v>1353.5671611178891</v>
      </c>
      <c r="G22" s="117">
        <f t="shared" si="3"/>
        <v>182264.56624387586</v>
      </c>
      <c r="K22" s="118"/>
      <c r="L22" s="118"/>
      <c r="M22" s="119"/>
      <c r="N22" s="119"/>
      <c r="O22" s="119"/>
      <c r="P22" s="104"/>
    </row>
    <row r="23" spans="1:16" x14ac:dyDescent="0.25">
      <c r="A23" s="114">
        <f t="shared" si="4"/>
        <v>45627</v>
      </c>
      <c r="B23" s="115">
        <v>7</v>
      </c>
      <c r="C23" s="116">
        <f t="shared" si="5"/>
        <v>182264.56624387586</v>
      </c>
      <c r="D23" s="113">
        <f t="shared" si="0"/>
        <v>501.2275571706586</v>
      </c>
      <c r="E23" s="113">
        <f t="shared" si="1"/>
        <v>852.33960394723044</v>
      </c>
      <c r="F23" s="113">
        <f t="shared" si="2"/>
        <v>1353.5671611178891</v>
      </c>
      <c r="G23" s="117">
        <f t="shared" si="3"/>
        <v>181412.22663992862</v>
      </c>
      <c r="K23" s="118"/>
      <c r="L23" s="118"/>
      <c r="M23" s="119"/>
      <c r="N23" s="119"/>
      <c r="O23" s="119"/>
      <c r="P23" s="104"/>
    </row>
    <row r="24" spans="1:16" x14ac:dyDescent="0.25">
      <c r="A24" s="114">
        <f>EDATE(A23,1)</f>
        <v>45658</v>
      </c>
      <c r="B24" s="115">
        <v>8</v>
      </c>
      <c r="C24" s="116">
        <f t="shared" si="5"/>
        <v>181412.22663992862</v>
      </c>
      <c r="D24" s="113">
        <f t="shared" si="0"/>
        <v>498.88362325980376</v>
      </c>
      <c r="E24" s="113">
        <f t="shared" si="1"/>
        <v>854.6835378580854</v>
      </c>
      <c r="F24" s="113">
        <f t="shared" si="2"/>
        <v>1353.5671611178891</v>
      </c>
      <c r="G24" s="117">
        <f t="shared" si="3"/>
        <v>180557.54310207054</v>
      </c>
      <c r="K24" s="118"/>
      <c r="L24" s="118"/>
      <c r="M24" s="119"/>
      <c r="N24" s="119"/>
      <c r="O24" s="119"/>
      <c r="P24" s="104"/>
    </row>
    <row r="25" spans="1:16" x14ac:dyDescent="0.25">
      <c r="A25" s="114">
        <f t="shared" si="4"/>
        <v>45689</v>
      </c>
      <c r="B25" s="115">
        <v>9</v>
      </c>
      <c r="C25" s="116">
        <f t="shared" si="5"/>
        <v>180557.54310207054</v>
      </c>
      <c r="D25" s="113">
        <f t="shared" si="0"/>
        <v>496.53324353069394</v>
      </c>
      <c r="E25" s="113">
        <f t="shared" si="1"/>
        <v>857.03391758719511</v>
      </c>
      <c r="F25" s="113">
        <f t="shared" si="2"/>
        <v>1353.5671611178891</v>
      </c>
      <c r="G25" s="117">
        <f t="shared" si="3"/>
        <v>179700.50918448335</v>
      </c>
      <c r="K25" s="118"/>
      <c r="L25" s="118"/>
      <c r="M25" s="119"/>
      <c r="N25" s="119"/>
      <c r="O25" s="119"/>
      <c r="P25" s="104"/>
    </row>
    <row r="26" spans="1:16" x14ac:dyDescent="0.25">
      <c r="A26" s="114">
        <f t="shared" si="4"/>
        <v>45717</v>
      </c>
      <c r="B26" s="115">
        <v>10</v>
      </c>
      <c r="C26" s="116">
        <f t="shared" si="5"/>
        <v>179700.50918448335</v>
      </c>
      <c r="D26" s="113">
        <f t="shared" si="0"/>
        <v>494.17640025732919</v>
      </c>
      <c r="E26" s="113">
        <f t="shared" si="1"/>
        <v>859.39076086055991</v>
      </c>
      <c r="F26" s="113">
        <f t="shared" si="2"/>
        <v>1353.5671611178891</v>
      </c>
      <c r="G26" s="117">
        <f t="shared" si="3"/>
        <v>178841.1184236228</v>
      </c>
      <c r="K26" s="118"/>
      <c r="L26" s="118"/>
      <c r="M26" s="119"/>
      <c r="N26" s="119"/>
      <c r="O26" s="119"/>
      <c r="P26" s="104"/>
    </row>
    <row r="27" spans="1:16" x14ac:dyDescent="0.25">
      <c r="A27" s="114">
        <f t="shared" si="4"/>
        <v>45748</v>
      </c>
      <c r="B27" s="115">
        <v>11</v>
      </c>
      <c r="C27" s="116">
        <f t="shared" si="5"/>
        <v>178841.1184236228</v>
      </c>
      <c r="D27" s="113">
        <f t="shared" si="0"/>
        <v>491.8130756649627</v>
      </c>
      <c r="E27" s="113">
        <f t="shared" si="1"/>
        <v>861.75408545292646</v>
      </c>
      <c r="F27" s="113">
        <f t="shared" si="2"/>
        <v>1353.5671611178891</v>
      </c>
      <c r="G27" s="117">
        <f t="shared" si="3"/>
        <v>177979.36433816986</v>
      </c>
    </row>
    <row r="28" spans="1:16" x14ac:dyDescent="0.25">
      <c r="A28" s="114">
        <f t="shared" si="4"/>
        <v>45778</v>
      </c>
      <c r="B28" s="115">
        <v>12</v>
      </c>
      <c r="C28" s="116">
        <f t="shared" si="5"/>
        <v>177979.36433816986</v>
      </c>
      <c r="D28" s="113">
        <f t="shared" si="0"/>
        <v>489.44325192996718</v>
      </c>
      <c r="E28" s="113">
        <f t="shared" si="1"/>
        <v>864.1239091879221</v>
      </c>
      <c r="F28" s="113">
        <f t="shared" si="2"/>
        <v>1353.5671611178893</v>
      </c>
      <c r="G28" s="117">
        <f t="shared" si="3"/>
        <v>177115.24042898195</v>
      </c>
    </row>
    <row r="29" spans="1:16" x14ac:dyDescent="0.25">
      <c r="A29" s="114">
        <f t="shared" si="4"/>
        <v>45809</v>
      </c>
      <c r="B29" s="115">
        <v>13</v>
      </c>
      <c r="C29" s="116">
        <f t="shared" si="5"/>
        <v>177115.24042898195</v>
      </c>
      <c r="D29" s="113">
        <f t="shared" si="0"/>
        <v>487.06691117970036</v>
      </c>
      <c r="E29" s="113">
        <f t="shared" si="1"/>
        <v>866.50024993818886</v>
      </c>
      <c r="F29" s="113">
        <f t="shared" si="2"/>
        <v>1353.5671611178891</v>
      </c>
      <c r="G29" s="117">
        <f t="shared" si="3"/>
        <v>176248.74017904376</v>
      </c>
    </row>
    <row r="30" spans="1:16" x14ac:dyDescent="0.25">
      <c r="A30" s="114">
        <f t="shared" si="4"/>
        <v>45839</v>
      </c>
      <c r="B30" s="115">
        <v>14</v>
      </c>
      <c r="C30" s="116">
        <f t="shared" si="5"/>
        <v>176248.74017904376</v>
      </c>
      <c r="D30" s="113">
        <f t="shared" si="0"/>
        <v>484.6840354923703</v>
      </c>
      <c r="E30" s="113">
        <f t="shared" si="1"/>
        <v>868.8831256255188</v>
      </c>
      <c r="F30" s="113">
        <f t="shared" si="2"/>
        <v>1353.5671611178891</v>
      </c>
      <c r="G30" s="117">
        <f t="shared" si="3"/>
        <v>175379.85705341824</v>
      </c>
    </row>
    <row r="31" spans="1:16" x14ac:dyDescent="0.25">
      <c r="A31" s="114">
        <f t="shared" si="4"/>
        <v>45870</v>
      </c>
      <c r="B31" s="115">
        <v>15</v>
      </c>
      <c r="C31" s="116">
        <f t="shared" si="5"/>
        <v>175379.85705341824</v>
      </c>
      <c r="D31" s="113">
        <f t="shared" si="0"/>
        <v>482.29460689690018</v>
      </c>
      <c r="E31" s="113">
        <f t="shared" si="1"/>
        <v>871.27255422098904</v>
      </c>
      <c r="F31" s="113">
        <f t="shared" si="2"/>
        <v>1353.5671611178891</v>
      </c>
      <c r="G31" s="117">
        <f t="shared" si="3"/>
        <v>174508.58449919726</v>
      </c>
    </row>
    <row r="32" spans="1:16" x14ac:dyDescent="0.25">
      <c r="A32" s="114">
        <f t="shared" si="4"/>
        <v>45901</v>
      </c>
      <c r="B32" s="115">
        <v>16</v>
      </c>
      <c r="C32" s="116">
        <f t="shared" si="5"/>
        <v>174508.58449919726</v>
      </c>
      <c r="D32" s="113">
        <f t="shared" si="0"/>
        <v>479.89860737279241</v>
      </c>
      <c r="E32" s="113">
        <f t="shared" si="1"/>
        <v>873.66855374509669</v>
      </c>
      <c r="F32" s="113">
        <f t="shared" si="2"/>
        <v>1353.5671611178891</v>
      </c>
      <c r="G32" s="117">
        <f t="shared" si="3"/>
        <v>173634.91594545217</v>
      </c>
    </row>
    <row r="33" spans="1:7" x14ac:dyDescent="0.25">
      <c r="A33" s="114">
        <f t="shared" si="4"/>
        <v>45931</v>
      </c>
      <c r="B33" s="115">
        <v>17</v>
      </c>
      <c r="C33" s="116">
        <f t="shared" si="5"/>
        <v>173634.91594545217</v>
      </c>
      <c r="D33" s="113">
        <f t="shared" si="0"/>
        <v>477.49601884999333</v>
      </c>
      <c r="E33" s="113">
        <f t="shared" si="1"/>
        <v>876.07114226789588</v>
      </c>
      <c r="F33" s="113">
        <f t="shared" si="2"/>
        <v>1353.5671611178891</v>
      </c>
      <c r="G33" s="117">
        <f t="shared" si="3"/>
        <v>172758.84480318427</v>
      </c>
    </row>
    <row r="34" spans="1:7" x14ac:dyDescent="0.25">
      <c r="A34" s="114">
        <f t="shared" si="4"/>
        <v>45962</v>
      </c>
      <c r="B34" s="115">
        <v>18</v>
      </c>
      <c r="C34" s="116">
        <f t="shared" si="5"/>
        <v>172758.84480318427</v>
      </c>
      <c r="D34" s="113">
        <f t="shared" si="0"/>
        <v>475.08682320875664</v>
      </c>
      <c r="E34" s="113">
        <f t="shared" si="1"/>
        <v>878.48033790913246</v>
      </c>
      <c r="F34" s="113">
        <f t="shared" si="2"/>
        <v>1353.5671611178891</v>
      </c>
      <c r="G34" s="117">
        <f t="shared" si="3"/>
        <v>171880.36446527514</v>
      </c>
    </row>
    <row r="35" spans="1:7" x14ac:dyDescent="0.25">
      <c r="A35" s="114">
        <f t="shared" si="4"/>
        <v>45992</v>
      </c>
      <c r="B35" s="115">
        <v>19</v>
      </c>
      <c r="C35" s="116">
        <f t="shared" si="5"/>
        <v>171880.36446527514</v>
      </c>
      <c r="D35" s="113">
        <f t="shared" si="0"/>
        <v>472.67100227950652</v>
      </c>
      <c r="E35" s="113">
        <f t="shared" si="1"/>
        <v>880.89615883838269</v>
      </c>
      <c r="F35" s="113">
        <f t="shared" si="2"/>
        <v>1353.5671611178891</v>
      </c>
      <c r="G35" s="117">
        <f t="shared" si="3"/>
        <v>170999.46830643676</v>
      </c>
    </row>
    <row r="36" spans="1:7" x14ac:dyDescent="0.25">
      <c r="A36" s="114">
        <f t="shared" si="4"/>
        <v>46023</v>
      </c>
      <c r="B36" s="115">
        <v>20</v>
      </c>
      <c r="C36" s="116">
        <f t="shared" si="5"/>
        <v>170999.46830643676</v>
      </c>
      <c r="D36" s="113">
        <f t="shared" si="0"/>
        <v>470.24853784270096</v>
      </c>
      <c r="E36" s="113">
        <f t="shared" si="1"/>
        <v>883.3186232751882</v>
      </c>
      <c r="F36" s="113">
        <f t="shared" si="2"/>
        <v>1353.5671611178891</v>
      </c>
      <c r="G36" s="117">
        <f t="shared" si="3"/>
        <v>170116.14968316158</v>
      </c>
    </row>
    <row r="37" spans="1:7" x14ac:dyDescent="0.25">
      <c r="A37" s="114">
        <f t="shared" si="4"/>
        <v>46054</v>
      </c>
      <c r="B37" s="115">
        <v>21</v>
      </c>
      <c r="C37" s="116">
        <f t="shared" si="5"/>
        <v>170116.14968316158</v>
      </c>
      <c r="D37" s="113">
        <f t="shared" si="0"/>
        <v>467.81941162869424</v>
      </c>
      <c r="E37" s="113">
        <f t="shared" si="1"/>
        <v>885.7477494891948</v>
      </c>
      <c r="F37" s="113">
        <f t="shared" si="2"/>
        <v>1353.5671611178891</v>
      </c>
      <c r="G37" s="117">
        <f t="shared" si="3"/>
        <v>169230.40193367237</v>
      </c>
    </row>
    <row r="38" spans="1:7" x14ac:dyDescent="0.25">
      <c r="A38" s="114">
        <f t="shared" si="4"/>
        <v>46082</v>
      </c>
      <c r="B38" s="115">
        <v>22</v>
      </c>
      <c r="C38" s="116">
        <f t="shared" si="5"/>
        <v>169230.40193367237</v>
      </c>
      <c r="D38" s="113">
        <f t="shared" si="0"/>
        <v>465.38360531759889</v>
      </c>
      <c r="E38" s="113">
        <f t="shared" si="1"/>
        <v>888.18355580029015</v>
      </c>
      <c r="F38" s="113">
        <f t="shared" si="2"/>
        <v>1353.5671611178891</v>
      </c>
      <c r="G38" s="117">
        <f t="shared" si="3"/>
        <v>168342.21837787208</v>
      </c>
    </row>
    <row r="39" spans="1:7" x14ac:dyDescent="0.25">
      <c r="A39" s="114">
        <f t="shared" si="4"/>
        <v>46113</v>
      </c>
      <c r="B39" s="115">
        <v>23</v>
      </c>
      <c r="C39" s="116">
        <f t="shared" si="5"/>
        <v>168342.21837787208</v>
      </c>
      <c r="D39" s="113">
        <f t="shared" si="0"/>
        <v>462.94110053914818</v>
      </c>
      <c r="E39" s="113">
        <f t="shared" si="1"/>
        <v>890.62606057874098</v>
      </c>
      <c r="F39" s="113">
        <f t="shared" si="2"/>
        <v>1353.5671611178891</v>
      </c>
      <c r="G39" s="117">
        <f t="shared" si="3"/>
        <v>167451.59231729334</v>
      </c>
    </row>
    <row r="40" spans="1:7" x14ac:dyDescent="0.25">
      <c r="A40" s="114">
        <f t="shared" si="4"/>
        <v>46143</v>
      </c>
      <c r="B40" s="115">
        <v>24</v>
      </c>
      <c r="C40" s="116">
        <f t="shared" si="5"/>
        <v>167451.59231729334</v>
      </c>
      <c r="D40" s="113">
        <f t="shared" si="0"/>
        <v>460.49187887255664</v>
      </c>
      <c r="E40" s="113">
        <f t="shared" si="1"/>
        <v>893.07528224533246</v>
      </c>
      <c r="F40" s="113">
        <f t="shared" si="2"/>
        <v>1353.5671611178891</v>
      </c>
      <c r="G40" s="117">
        <f t="shared" si="3"/>
        <v>166558.51703504802</v>
      </c>
    </row>
    <row r="41" spans="1:7" x14ac:dyDescent="0.25">
      <c r="A41" s="114">
        <f t="shared" si="4"/>
        <v>46174</v>
      </c>
      <c r="B41" s="115">
        <v>25</v>
      </c>
      <c r="C41" s="116">
        <f t="shared" si="5"/>
        <v>166558.51703504802</v>
      </c>
      <c r="D41" s="113">
        <f t="shared" si="0"/>
        <v>458.03592184638194</v>
      </c>
      <c r="E41" s="113">
        <f t="shared" si="1"/>
        <v>895.53123927150716</v>
      </c>
      <c r="F41" s="113">
        <f t="shared" si="2"/>
        <v>1353.5671611178891</v>
      </c>
      <c r="G41" s="117">
        <f t="shared" si="3"/>
        <v>165662.98579577651</v>
      </c>
    </row>
    <row r="42" spans="1:7" x14ac:dyDescent="0.25">
      <c r="A42" s="114">
        <f t="shared" si="4"/>
        <v>46204</v>
      </c>
      <c r="B42" s="115">
        <v>26</v>
      </c>
      <c r="C42" s="116">
        <f t="shared" si="5"/>
        <v>165662.98579577651</v>
      </c>
      <c r="D42" s="113">
        <f t="shared" si="0"/>
        <v>455.57321093838533</v>
      </c>
      <c r="E42" s="113">
        <f t="shared" si="1"/>
        <v>897.99395017950383</v>
      </c>
      <c r="F42" s="113">
        <f t="shared" si="2"/>
        <v>1353.5671611178891</v>
      </c>
      <c r="G42" s="117">
        <f t="shared" si="3"/>
        <v>164764.99184559699</v>
      </c>
    </row>
    <row r="43" spans="1:7" x14ac:dyDescent="0.25">
      <c r="A43" s="114">
        <f t="shared" si="4"/>
        <v>46235</v>
      </c>
      <c r="B43" s="115">
        <v>27</v>
      </c>
      <c r="C43" s="116">
        <f t="shared" si="5"/>
        <v>164764.99184559699</v>
      </c>
      <c r="D43" s="113">
        <f t="shared" si="0"/>
        <v>453.1037275753917</v>
      </c>
      <c r="E43" s="113">
        <f t="shared" si="1"/>
        <v>900.46343354249746</v>
      </c>
      <c r="F43" s="113">
        <f t="shared" si="2"/>
        <v>1353.5671611178891</v>
      </c>
      <c r="G43" s="117">
        <f t="shared" si="3"/>
        <v>163864.5284120545</v>
      </c>
    </row>
    <row r="44" spans="1:7" x14ac:dyDescent="0.25">
      <c r="A44" s="114">
        <f t="shared" si="4"/>
        <v>46266</v>
      </c>
      <c r="B44" s="115">
        <v>28</v>
      </c>
      <c r="C44" s="116">
        <f t="shared" si="5"/>
        <v>163864.5284120545</v>
      </c>
      <c r="D44" s="113">
        <f t="shared" si="0"/>
        <v>450.62745313314986</v>
      </c>
      <c r="E44" s="113">
        <f t="shared" si="1"/>
        <v>902.93970798473936</v>
      </c>
      <c r="F44" s="113">
        <f t="shared" si="2"/>
        <v>1353.5671611178891</v>
      </c>
      <c r="G44" s="117">
        <f t="shared" si="3"/>
        <v>162961.58870406976</v>
      </c>
    </row>
    <row r="45" spans="1:7" x14ac:dyDescent="0.25">
      <c r="A45" s="114">
        <f t="shared" si="4"/>
        <v>46296</v>
      </c>
      <c r="B45" s="115">
        <v>29</v>
      </c>
      <c r="C45" s="116">
        <f t="shared" si="5"/>
        <v>162961.58870406976</v>
      </c>
      <c r="D45" s="113">
        <f t="shared" si="0"/>
        <v>448.14436893619177</v>
      </c>
      <c r="E45" s="113">
        <f t="shared" si="1"/>
        <v>905.42279218169722</v>
      </c>
      <c r="F45" s="113">
        <f t="shared" si="2"/>
        <v>1353.5671611178891</v>
      </c>
      <c r="G45" s="117">
        <f t="shared" si="3"/>
        <v>162056.16591188806</v>
      </c>
    </row>
    <row r="46" spans="1:7" x14ac:dyDescent="0.25">
      <c r="A46" s="114">
        <f t="shared" si="4"/>
        <v>46327</v>
      </c>
      <c r="B46" s="115">
        <v>30</v>
      </c>
      <c r="C46" s="116">
        <f t="shared" si="5"/>
        <v>162056.16591188806</v>
      </c>
      <c r="D46" s="113">
        <f t="shared" si="0"/>
        <v>445.65445625769206</v>
      </c>
      <c r="E46" s="113">
        <f t="shared" si="1"/>
        <v>907.91270486019698</v>
      </c>
      <c r="F46" s="113">
        <f t="shared" si="2"/>
        <v>1353.5671611178891</v>
      </c>
      <c r="G46" s="117">
        <f t="shared" si="3"/>
        <v>161148.25320702785</v>
      </c>
    </row>
    <row r="47" spans="1:7" x14ac:dyDescent="0.25">
      <c r="A47" s="114">
        <f t="shared" si="4"/>
        <v>46357</v>
      </c>
      <c r="B47" s="115">
        <v>31</v>
      </c>
      <c r="C47" s="116">
        <f t="shared" si="5"/>
        <v>161148.25320702785</v>
      </c>
      <c r="D47" s="113">
        <f t="shared" si="0"/>
        <v>443.15769631932659</v>
      </c>
      <c r="E47" s="113">
        <f t="shared" si="1"/>
        <v>910.40946479856257</v>
      </c>
      <c r="F47" s="113">
        <f t="shared" si="2"/>
        <v>1353.5671611178891</v>
      </c>
      <c r="G47" s="117">
        <f t="shared" si="3"/>
        <v>160237.84374222928</v>
      </c>
    </row>
    <row r="48" spans="1:7" x14ac:dyDescent="0.25">
      <c r="A48" s="114">
        <f t="shared" si="4"/>
        <v>46388</v>
      </c>
      <c r="B48" s="115">
        <v>32</v>
      </c>
      <c r="C48" s="116">
        <f t="shared" si="5"/>
        <v>160237.84374222928</v>
      </c>
      <c r="D48" s="113">
        <f t="shared" si="0"/>
        <v>440.65407029113055</v>
      </c>
      <c r="E48" s="113">
        <f t="shared" si="1"/>
        <v>912.91309082675855</v>
      </c>
      <c r="F48" s="113">
        <f t="shared" si="2"/>
        <v>1353.5671611178891</v>
      </c>
      <c r="G48" s="117">
        <f t="shared" si="3"/>
        <v>159324.93065140251</v>
      </c>
    </row>
    <row r="49" spans="1:7" x14ac:dyDescent="0.25">
      <c r="A49" s="114">
        <f t="shared" si="4"/>
        <v>46419</v>
      </c>
      <c r="B49" s="115">
        <v>33</v>
      </c>
      <c r="C49" s="116">
        <f t="shared" si="5"/>
        <v>159324.93065140251</v>
      </c>
      <c r="D49" s="113">
        <f t="shared" si="0"/>
        <v>438.14355929135695</v>
      </c>
      <c r="E49" s="113">
        <f t="shared" si="1"/>
        <v>915.42360182653226</v>
      </c>
      <c r="F49" s="113">
        <f t="shared" si="2"/>
        <v>1353.5671611178891</v>
      </c>
      <c r="G49" s="117">
        <f t="shared" si="3"/>
        <v>158409.50704957597</v>
      </c>
    </row>
    <row r="50" spans="1:7" x14ac:dyDescent="0.25">
      <c r="A50" s="114">
        <f t="shared" si="4"/>
        <v>46447</v>
      </c>
      <c r="B50" s="115">
        <v>34</v>
      </c>
      <c r="C50" s="116">
        <f t="shared" si="5"/>
        <v>158409.50704957597</v>
      </c>
      <c r="D50" s="113">
        <f t="shared" si="0"/>
        <v>435.62614438633398</v>
      </c>
      <c r="E50" s="113">
        <f t="shared" si="1"/>
        <v>917.94101673155524</v>
      </c>
      <c r="F50" s="113">
        <f t="shared" si="2"/>
        <v>1353.5671611178891</v>
      </c>
      <c r="G50" s="117">
        <f t="shared" si="3"/>
        <v>157491.56603284442</v>
      </c>
    </row>
    <row r="51" spans="1:7" x14ac:dyDescent="0.25">
      <c r="A51" s="114">
        <f t="shared" si="4"/>
        <v>46478</v>
      </c>
      <c r="B51" s="115">
        <v>35</v>
      </c>
      <c r="C51" s="116">
        <f t="shared" si="5"/>
        <v>157491.56603284442</v>
      </c>
      <c r="D51" s="113">
        <f t="shared" si="0"/>
        <v>433.10180659032221</v>
      </c>
      <c r="E51" s="113">
        <f t="shared" si="1"/>
        <v>920.465354527567</v>
      </c>
      <c r="F51" s="113">
        <f t="shared" si="2"/>
        <v>1353.5671611178891</v>
      </c>
      <c r="G51" s="117">
        <f t="shared" si="3"/>
        <v>156571.10067831684</v>
      </c>
    </row>
    <row r="52" spans="1:7" x14ac:dyDescent="0.25">
      <c r="A52" s="114">
        <f t="shared" si="4"/>
        <v>46508</v>
      </c>
      <c r="B52" s="115">
        <v>36</v>
      </c>
      <c r="C52" s="116">
        <f t="shared" si="5"/>
        <v>156571.10067831684</v>
      </c>
      <c r="D52" s="113">
        <f t="shared" si="0"/>
        <v>430.57052686537133</v>
      </c>
      <c r="E52" s="113">
        <f t="shared" si="1"/>
        <v>922.99663425251765</v>
      </c>
      <c r="F52" s="113">
        <f t="shared" si="2"/>
        <v>1353.5671611178891</v>
      </c>
      <c r="G52" s="117">
        <f t="shared" si="3"/>
        <v>155648.10404406433</v>
      </c>
    </row>
    <row r="53" spans="1:7" x14ac:dyDescent="0.25">
      <c r="A53" s="114">
        <f t="shared" si="4"/>
        <v>46539</v>
      </c>
      <c r="B53" s="115">
        <v>37</v>
      </c>
      <c r="C53" s="116">
        <f t="shared" si="5"/>
        <v>155648.10404406433</v>
      </c>
      <c r="D53" s="113">
        <f t="shared" si="0"/>
        <v>428.03228612117692</v>
      </c>
      <c r="E53" s="113">
        <f t="shared" si="1"/>
        <v>925.53487499671223</v>
      </c>
      <c r="F53" s="113">
        <f t="shared" si="2"/>
        <v>1353.5671611178891</v>
      </c>
      <c r="G53" s="117">
        <f t="shared" si="3"/>
        <v>154722.5691690676</v>
      </c>
    </row>
    <row r="54" spans="1:7" x14ac:dyDescent="0.25">
      <c r="A54" s="114">
        <f t="shared" si="4"/>
        <v>46569</v>
      </c>
      <c r="B54" s="115">
        <v>38</v>
      </c>
      <c r="C54" s="116">
        <f t="shared" si="5"/>
        <v>154722.5691690676</v>
      </c>
      <c r="D54" s="113">
        <f t="shared" si="0"/>
        <v>425.48706521493597</v>
      </c>
      <c r="E54" s="113">
        <f t="shared" si="1"/>
        <v>928.08009590295308</v>
      </c>
      <c r="F54" s="113">
        <f t="shared" si="2"/>
        <v>1353.5671611178891</v>
      </c>
      <c r="G54" s="117">
        <f t="shared" si="3"/>
        <v>153794.48907316464</v>
      </c>
    </row>
    <row r="55" spans="1:7" x14ac:dyDescent="0.25">
      <c r="A55" s="114">
        <f t="shared" si="4"/>
        <v>46600</v>
      </c>
      <c r="B55" s="115">
        <v>39</v>
      </c>
      <c r="C55" s="116">
        <f t="shared" si="5"/>
        <v>153794.48907316464</v>
      </c>
      <c r="D55" s="113">
        <f t="shared" si="0"/>
        <v>422.93484495120288</v>
      </c>
      <c r="E55" s="113">
        <f t="shared" si="1"/>
        <v>930.63231616668622</v>
      </c>
      <c r="F55" s="113">
        <f t="shared" si="2"/>
        <v>1353.5671611178891</v>
      </c>
      <c r="G55" s="117">
        <f t="shared" si="3"/>
        <v>152863.85675699796</v>
      </c>
    </row>
    <row r="56" spans="1:7" x14ac:dyDescent="0.25">
      <c r="A56" s="114">
        <f t="shared" si="4"/>
        <v>46631</v>
      </c>
      <c r="B56" s="115">
        <v>40</v>
      </c>
      <c r="C56" s="116">
        <f t="shared" si="5"/>
        <v>152863.85675699796</v>
      </c>
      <c r="D56" s="113">
        <f t="shared" si="0"/>
        <v>420.37560608174442</v>
      </c>
      <c r="E56" s="113">
        <f t="shared" si="1"/>
        <v>933.19155503614468</v>
      </c>
      <c r="F56" s="113">
        <f t="shared" si="2"/>
        <v>1353.5671611178891</v>
      </c>
      <c r="G56" s="117">
        <f t="shared" si="3"/>
        <v>151930.66520196182</v>
      </c>
    </row>
    <row r="57" spans="1:7" x14ac:dyDescent="0.25">
      <c r="A57" s="114">
        <f t="shared" si="4"/>
        <v>46661</v>
      </c>
      <c r="B57" s="115">
        <v>41</v>
      </c>
      <c r="C57" s="116">
        <f t="shared" si="5"/>
        <v>151930.66520196182</v>
      </c>
      <c r="D57" s="113">
        <f t="shared" si="0"/>
        <v>417.80932930539512</v>
      </c>
      <c r="E57" s="113">
        <f t="shared" si="1"/>
        <v>935.75783181249403</v>
      </c>
      <c r="F57" s="113">
        <f t="shared" si="2"/>
        <v>1353.5671611178891</v>
      </c>
      <c r="G57" s="117">
        <f t="shared" si="3"/>
        <v>150994.90737014933</v>
      </c>
    </row>
    <row r="58" spans="1:7" x14ac:dyDescent="0.25">
      <c r="A58" s="114">
        <f t="shared" si="4"/>
        <v>46692</v>
      </c>
      <c r="B58" s="115">
        <v>42</v>
      </c>
      <c r="C58" s="116">
        <f t="shared" si="5"/>
        <v>150994.90737014933</v>
      </c>
      <c r="D58" s="113">
        <f t="shared" si="0"/>
        <v>415.23599526791071</v>
      </c>
      <c r="E58" s="113">
        <f t="shared" si="1"/>
        <v>938.33116584997856</v>
      </c>
      <c r="F58" s="113">
        <f t="shared" si="2"/>
        <v>1353.5671611178893</v>
      </c>
      <c r="G58" s="117">
        <f t="shared" si="3"/>
        <v>150056.57620429934</v>
      </c>
    </row>
    <row r="59" spans="1:7" x14ac:dyDescent="0.25">
      <c r="A59" s="114">
        <f t="shared" si="4"/>
        <v>46722</v>
      </c>
      <c r="B59" s="115">
        <v>43</v>
      </c>
      <c r="C59" s="116">
        <f t="shared" si="5"/>
        <v>150056.57620429934</v>
      </c>
      <c r="D59" s="113">
        <f t="shared" si="0"/>
        <v>412.65558456182322</v>
      </c>
      <c r="E59" s="113">
        <f t="shared" si="1"/>
        <v>940.91157655606582</v>
      </c>
      <c r="F59" s="113">
        <f t="shared" si="2"/>
        <v>1353.5671611178891</v>
      </c>
      <c r="G59" s="117">
        <f t="shared" si="3"/>
        <v>149115.66462774327</v>
      </c>
    </row>
    <row r="60" spans="1:7" x14ac:dyDescent="0.25">
      <c r="A60" s="114">
        <f t="shared" si="4"/>
        <v>46753</v>
      </c>
      <c r="B60" s="115">
        <v>44</v>
      </c>
      <c r="C60" s="116">
        <f t="shared" si="5"/>
        <v>149115.66462774327</v>
      </c>
      <c r="D60" s="113">
        <f t="shared" si="0"/>
        <v>410.06807772629412</v>
      </c>
      <c r="E60" s="113">
        <f t="shared" si="1"/>
        <v>943.49908339159492</v>
      </c>
      <c r="F60" s="113">
        <f t="shared" si="2"/>
        <v>1353.5671611178891</v>
      </c>
      <c r="G60" s="117">
        <f t="shared" si="3"/>
        <v>148172.16554435168</v>
      </c>
    </row>
    <row r="61" spans="1:7" x14ac:dyDescent="0.25">
      <c r="A61" s="114">
        <f t="shared" si="4"/>
        <v>46784</v>
      </c>
      <c r="B61" s="115">
        <v>45</v>
      </c>
      <c r="C61" s="116">
        <f t="shared" si="5"/>
        <v>148172.16554435168</v>
      </c>
      <c r="D61" s="113">
        <f t="shared" si="0"/>
        <v>407.47345524696726</v>
      </c>
      <c r="E61" s="113">
        <f t="shared" si="1"/>
        <v>946.09370587092189</v>
      </c>
      <c r="F61" s="113">
        <f t="shared" si="2"/>
        <v>1353.5671611178891</v>
      </c>
      <c r="G61" s="117">
        <f t="shared" si="3"/>
        <v>147226.07183848077</v>
      </c>
    </row>
    <row r="62" spans="1:7" x14ac:dyDescent="0.25">
      <c r="A62" s="114">
        <f t="shared" si="4"/>
        <v>46813</v>
      </c>
      <c r="B62" s="115">
        <v>46</v>
      </c>
      <c r="C62" s="116">
        <f t="shared" si="5"/>
        <v>147226.07183848077</v>
      </c>
      <c r="D62" s="113">
        <f t="shared" si="0"/>
        <v>404.87169755582215</v>
      </c>
      <c r="E62" s="113">
        <f t="shared" si="1"/>
        <v>948.69546356206695</v>
      </c>
      <c r="F62" s="113">
        <f t="shared" si="2"/>
        <v>1353.5671611178891</v>
      </c>
      <c r="G62" s="117">
        <f t="shared" si="3"/>
        <v>146277.37637491871</v>
      </c>
    </row>
    <row r="63" spans="1:7" x14ac:dyDescent="0.25">
      <c r="A63" s="114">
        <f t="shared" si="4"/>
        <v>46844</v>
      </c>
      <c r="B63" s="115">
        <v>47</v>
      </c>
      <c r="C63" s="116">
        <f t="shared" si="5"/>
        <v>146277.37637491871</v>
      </c>
      <c r="D63" s="113">
        <f t="shared" si="0"/>
        <v>402.26278503102645</v>
      </c>
      <c r="E63" s="113">
        <f t="shared" si="1"/>
        <v>951.3043760868627</v>
      </c>
      <c r="F63" s="113">
        <f t="shared" si="2"/>
        <v>1353.5671611178891</v>
      </c>
      <c r="G63" s="117">
        <f t="shared" si="3"/>
        <v>145326.07199883185</v>
      </c>
    </row>
    <row r="64" spans="1:7" x14ac:dyDescent="0.25">
      <c r="A64" s="114">
        <f t="shared" si="4"/>
        <v>46874</v>
      </c>
      <c r="B64" s="115">
        <v>48</v>
      </c>
      <c r="C64" s="116">
        <f t="shared" si="5"/>
        <v>145326.07199883185</v>
      </c>
      <c r="D64" s="113">
        <f t="shared" si="0"/>
        <v>399.64669799678762</v>
      </c>
      <c r="E64" s="113">
        <f t="shared" si="1"/>
        <v>953.92046312110153</v>
      </c>
      <c r="F64" s="113">
        <f t="shared" si="2"/>
        <v>1353.5671611178891</v>
      </c>
      <c r="G64" s="117">
        <f t="shared" si="3"/>
        <v>144372.15153571076</v>
      </c>
    </row>
    <row r="65" spans="1:7" x14ac:dyDescent="0.25">
      <c r="A65" s="114">
        <f t="shared" si="4"/>
        <v>46905</v>
      </c>
      <c r="B65" s="115">
        <v>49</v>
      </c>
      <c r="C65" s="116">
        <f t="shared" si="5"/>
        <v>144372.15153571076</v>
      </c>
      <c r="D65" s="113">
        <f t="shared" si="0"/>
        <v>397.0234167232046</v>
      </c>
      <c r="E65" s="113">
        <f t="shared" si="1"/>
        <v>956.5437443946845</v>
      </c>
      <c r="F65" s="113">
        <f t="shared" si="2"/>
        <v>1353.5671611178891</v>
      </c>
      <c r="G65" s="117">
        <f t="shared" si="3"/>
        <v>143415.60779131608</v>
      </c>
    </row>
    <row r="66" spans="1:7" x14ac:dyDescent="0.25">
      <c r="A66" s="114">
        <f t="shared" si="4"/>
        <v>46935</v>
      </c>
      <c r="B66" s="115">
        <v>50</v>
      </c>
      <c r="C66" s="116">
        <f t="shared" si="5"/>
        <v>143415.60779131608</v>
      </c>
      <c r="D66" s="113">
        <f t="shared" si="0"/>
        <v>394.39292142611919</v>
      </c>
      <c r="E66" s="113">
        <f t="shared" si="1"/>
        <v>959.17423969176991</v>
      </c>
      <c r="F66" s="113">
        <f t="shared" si="2"/>
        <v>1353.5671611178891</v>
      </c>
      <c r="G66" s="117">
        <f t="shared" si="3"/>
        <v>142456.4335516243</v>
      </c>
    </row>
    <row r="67" spans="1:7" x14ac:dyDescent="0.25">
      <c r="A67" s="114">
        <f t="shared" si="4"/>
        <v>46966</v>
      </c>
      <c r="B67" s="115">
        <v>51</v>
      </c>
      <c r="C67" s="116">
        <f t="shared" si="5"/>
        <v>142456.4335516243</v>
      </c>
      <c r="D67" s="113">
        <f t="shared" si="0"/>
        <v>391.75519226696684</v>
      </c>
      <c r="E67" s="113">
        <f t="shared" si="1"/>
        <v>961.81196885092231</v>
      </c>
      <c r="F67" s="113">
        <f t="shared" si="2"/>
        <v>1353.5671611178891</v>
      </c>
      <c r="G67" s="117">
        <f t="shared" si="3"/>
        <v>141494.62158277337</v>
      </c>
    </row>
    <row r="68" spans="1:7" x14ac:dyDescent="0.25">
      <c r="A68" s="114">
        <f t="shared" si="4"/>
        <v>46997</v>
      </c>
      <c r="B68" s="115">
        <v>52</v>
      </c>
      <c r="C68" s="116">
        <f t="shared" si="5"/>
        <v>141494.62158277337</v>
      </c>
      <c r="D68" s="113">
        <f t="shared" si="0"/>
        <v>389.11020935262678</v>
      </c>
      <c r="E68" s="113">
        <f t="shared" si="1"/>
        <v>964.45695176526237</v>
      </c>
      <c r="F68" s="113">
        <f t="shared" si="2"/>
        <v>1353.5671611178891</v>
      </c>
      <c r="G68" s="117">
        <f t="shared" si="3"/>
        <v>140530.16463100811</v>
      </c>
    </row>
    <row r="69" spans="1:7" x14ac:dyDescent="0.25">
      <c r="A69" s="114">
        <f t="shared" si="4"/>
        <v>47027</v>
      </c>
      <c r="B69" s="115">
        <v>53</v>
      </c>
      <c r="C69" s="116">
        <f t="shared" si="5"/>
        <v>140530.16463100811</v>
      </c>
      <c r="D69" s="113">
        <f t="shared" si="0"/>
        <v>386.45795273527233</v>
      </c>
      <c r="E69" s="113">
        <f t="shared" si="1"/>
        <v>967.10920838261688</v>
      </c>
      <c r="F69" s="113">
        <f t="shared" si="2"/>
        <v>1353.5671611178891</v>
      </c>
      <c r="G69" s="117">
        <f t="shared" si="3"/>
        <v>139563.0554226255</v>
      </c>
    </row>
    <row r="70" spans="1:7" x14ac:dyDescent="0.25">
      <c r="A70" s="114">
        <f t="shared" si="4"/>
        <v>47058</v>
      </c>
      <c r="B70" s="115">
        <v>54</v>
      </c>
      <c r="C70" s="116">
        <f t="shared" si="5"/>
        <v>139563.0554226255</v>
      </c>
      <c r="D70" s="113">
        <f t="shared" si="0"/>
        <v>383.79840241222018</v>
      </c>
      <c r="E70" s="113">
        <f t="shared" si="1"/>
        <v>969.76875870566892</v>
      </c>
      <c r="F70" s="113">
        <f t="shared" si="2"/>
        <v>1353.5671611178891</v>
      </c>
      <c r="G70" s="117">
        <f t="shared" si="3"/>
        <v>138593.28666391983</v>
      </c>
    </row>
    <row r="71" spans="1:7" x14ac:dyDescent="0.25">
      <c r="A71" s="114">
        <f t="shared" si="4"/>
        <v>47088</v>
      </c>
      <c r="B71" s="115">
        <v>55</v>
      </c>
      <c r="C71" s="116">
        <f t="shared" si="5"/>
        <v>138593.28666391983</v>
      </c>
      <c r="D71" s="113">
        <f t="shared" si="0"/>
        <v>381.1315383257795</v>
      </c>
      <c r="E71" s="113">
        <f t="shared" si="1"/>
        <v>972.4356227921096</v>
      </c>
      <c r="F71" s="113">
        <f t="shared" si="2"/>
        <v>1353.5671611178891</v>
      </c>
      <c r="G71" s="117">
        <f t="shared" si="3"/>
        <v>137620.85104112772</v>
      </c>
    </row>
    <row r="72" spans="1:7" x14ac:dyDescent="0.25">
      <c r="A72" s="114">
        <f t="shared" si="4"/>
        <v>47119</v>
      </c>
      <c r="B72" s="115">
        <v>56</v>
      </c>
      <c r="C72" s="116">
        <f t="shared" si="5"/>
        <v>137620.85104112772</v>
      </c>
      <c r="D72" s="113">
        <f t="shared" si="0"/>
        <v>378.45734036310125</v>
      </c>
      <c r="E72" s="113">
        <f t="shared" si="1"/>
        <v>975.10982075478785</v>
      </c>
      <c r="F72" s="113">
        <f t="shared" si="2"/>
        <v>1353.5671611178891</v>
      </c>
      <c r="G72" s="117">
        <f t="shared" si="3"/>
        <v>136645.74122037293</v>
      </c>
    </row>
    <row r="73" spans="1:7" x14ac:dyDescent="0.25">
      <c r="A73" s="114">
        <f t="shared" si="4"/>
        <v>47150</v>
      </c>
      <c r="B73" s="115">
        <v>57</v>
      </c>
      <c r="C73" s="116">
        <f t="shared" si="5"/>
        <v>136645.74122037293</v>
      </c>
      <c r="D73" s="113">
        <f t="shared" si="0"/>
        <v>375.7757883560256</v>
      </c>
      <c r="E73" s="113">
        <f t="shared" si="1"/>
        <v>977.7913727618635</v>
      </c>
      <c r="F73" s="113">
        <f t="shared" si="2"/>
        <v>1353.5671611178891</v>
      </c>
      <c r="G73" s="117">
        <f t="shared" si="3"/>
        <v>135667.94984761107</v>
      </c>
    </row>
    <row r="74" spans="1:7" x14ac:dyDescent="0.25">
      <c r="A74" s="114">
        <f t="shared" si="4"/>
        <v>47178</v>
      </c>
      <c r="B74" s="115">
        <v>58</v>
      </c>
      <c r="C74" s="116">
        <f t="shared" si="5"/>
        <v>135667.94984761107</v>
      </c>
      <c r="D74" s="113">
        <f t="shared" si="0"/>
        <v>373.08686208093047</v>
      </c>
      <c r="E74" s="113">
        <f t="shared" si="1"/>
        <v>980.48029903695874</v>
      </c>
      <c r="F74" s="113">
        <f t="shared" si="2"/>
        <v>1353.5671611178891</v>
      </c>
      <c r="G74" s="117">
        <f t="shared" si="3"/>
        <v>134687.46954857412</v>
      </c>
    </row>
    <row r="75" spans="1:7" x14ac:dyDescent="0.25">
      <c r="A75" s="114">
        <f t="shared" si="4"/>
        <v>47209</v>
      </c>
      <c r="B75" s="115">
        <v>59</v>
      </c>
      <c r="C75" s="116">
        <f t="shared" si="5"/>
        <v>134687.46954857412</v>
      </c>
      <c r="D75" s="113">
        <f t="shared" si="0"/>
        <v>370.39054125857882</v>
      </c>
      <c r="E75" s="113">
        <f t="shared" si="1"/>
        <v>983.17661985931034</v>
      </c>
      <c r="F75" s="113">
        <f t="shared" si="2"/>
        <v>1353.5671611178891</v>
      </c>
      <c r="G75" s="117">
        <f t="shared" si="3"/>
        <v>133704.29292871483</v>
      </c>
    </row>
    <row r="76" spans="1:7" x14ac:dyDescent="0.25">
      <c r="A76" s="114">
        <f t="shared" si="4"/>
        <v>47239</v>
      </c>
      <c r="B76" s="115">
        <v>60</v>
      </c>
      <c r="C76" s="116">
        <f>G75</f>
        <v>133704.29292871483</v>
      </c>
      <c r="D76" s="113">
        <f t="shared" si="0"/>
        <v>367.68680555396571</v>
      </c>
      <c r="E76" s="113">
        <f t="shared" si="1"/>
        <v>985.88035556392344</v>
      </c>
      <c r="F76" s="113">
        <f t="shared" si="2"/>
        <v>1353.5671611178891</v>
      </c>
      <c r="G76" s="117">
        <f>C76-E76</f>
        <v>132718.41257315091</v>
      </c>
    </row>
    <row r="77" spans="1:7" x14ac:dyDescent="0.25">
      <c r="A77" s="114">
        <f t="shared" si="4"/>
        <v>47270</v>
      </c>
      <c r="B77" s="115">
        <v>61</v>
      </c>
      <c r="C77" s="116">
        <f t="shared" ref="C77:C103" si="6">G76</f>
        <v>132718.41257315091</v>
      </c>
      <c r="D77" s="113">
        <f t="shared" si="0"/>
        <v>364.97563457616496</v>
      </c>
      <c r="E77" s="113">
        <f t="shared" si="1"/>
        <v>988.59152654172431</v>
      </c>
      <c r="F77" s="113">
        <f t="shared" si="2"/>
        <v>1353.5671611178893</v>
      </c>
      <c r="G77" s="117">
        <f t="shared" ref="G77:G103" si="7">C77-E77</f>
        <v>131729.8210466092</v>
      </c>
    </row>
    <row r="78" spans="1:7" x14ac:dyDescent="0.25">
      <c r="A78" s="114">
        <f t="shared" si="4"/>
        <v>47300</v>
      </c>
      <c r="B78" s="115">
        <v>62</v>
      </c>
      <c r="C78" s="116">
        <f t="shared" si="6"/>
        <v>131729.8210466092</v>
      </c>
      <c r="D78" s="113">
        <f t="shared" si="0"/>
        <v>362.25700787817516</v>
      </c>
      <c r="E78" s="113">
        <f t="shared" si="1"/>
        <v>991.31015323971394</v>
      </c>
      <c r="F78" s="113">
        <f t="shared" si="2"/>
        <v>1353.5671611178891</v>
      </c>
      <c r="G78" s="117">
        <f t="shared" si="7"/>
        <v>130738.51089336949</v>
      </c>
    </row>
    <row r="79" spans="1:7" x14ac:dyDescent="0.25">
      <c r="A79" s="114">
        <f t="shared" si="4"/>
        <v>47331</v>
      </c>
      <c r="B79" s="115">
        <v>63</v>
      </c>
      <c r="C79" s="116">
        <f t="shared" si="6"/>
        <v>130738.51089336949</v>
      </c>
      <c r="D79" s="113">
        <f t="shared" si="0"/>
        <v>359.53090495676594</v>
      </c>
      <c r="E79" s="113">
        <f t="shared" si="1"/>
        <v>994.03625616112311</v>
      </c>
      <c r="F79" s="113">
        <f t="shared" si="2"/>
        <v>1353.5671611178891</v>
      </c>
      <c r="G79" s="117">
        <f t="shared" si="7"/>
        <v>129744.47463720836</v>
      </c>
    </row>
    <row r="80" spans="1:7" x14ac:dyDescent="0.25">
      <c r="A80" s="114">
        <f t="shared" si="4"/>
        <v>47362</v>
      </c>
      <c r="B80" s="115">
        <v>64</v>
      </c>
      <c r="C80" s="116">
        <f t="shared" si="6"/>
        <v>129744.47463720836</v>
      </c>
      <c r="D80" s="113">
        <f t="shared" si="0"/>
        <v>356.79730525232287</v>
      </c>
      <c r="E80" s="113">
        <f t="shared" si="1"/>
        <v>996.76985586556623</v>
      </c>
      <c r="F80" s="113">
        <f t="shared" si="2"/>
        <v>1353.5671611178891</v>
      </c>
      <c r="G80" s="117">
        <f t="shared" si="7"/>
        <v>128747.70478134279</v>
      </c>
    </row>
    <row r="81" spans="1:7" x14ac:dyDescent="0.25">
      <c r="A81" s="114">
        <f t="shared" si="4"/>
        <v>47392</v>
      </c>
      <c r="B81" s="115">
        <v>65</v>
      </c>
      <c r="C81" s="116">
        <f t="shared" si="6"/>
        <v>128747.70478134279</v>
      </c>
      <c r="D81" s="113">
        <f t="shared" si="0"/>
        <v>354.05618814869257</v>
      </c>
      <c r="E81" s="113">
        <f t="shared" si="1"/>
        <v>999.51097296919659</v>
      </c>
      <c r="F81" s="113">
        <f t="shared" si="2"/>
        <v>1353.5671611178891</v>
      </c>
      <c r="G81" s="117">
        <f t="shared" si="7"/>
        <v>127748.1938083736</v>
      </c>
    </row>
    <row r="82" spans="1:7" x14ac:dyDescent="0.25">
      <c r="A82" s="114">
        <f t="shared" si="4"/>
        <v>47423</v>
      </c>
      <c r="B82" s="115">
        <v>66</v>
      </c>
      <c r="C82" s="116">
        <f t="shared" si="6"/>
        <v>127748.1938083736</v>
      </c>
      <c r="D82" s="113">
        <f t="shared" ref="D82:D103" si="8">IPMT($E$13/12,B82,$E$7,-$E$11,$E$12,0)</f>
        <v>351.30753297302726</v>
      </c>
      <c r="E82" s="113">
        <f t="shared" ref="E82:E103" si="9">PPMT($E$13/12,B82,$E$7,-$E$11,$E$12,0)</f>
        <v>1002.2596281448618</v>
      </c>
      <c r="F82" s="113">
        <f t="shared" ref="F82:F103" si="10">SUM(D82:E82)</f>
        <v>1353.5671611178891</v>
      </c>
      <c r="G82" s="117">
        <f t="shared" si="7"/>
        <v>126745.93418022874</v>
      </c>
    </row>
    <row r="83" spans="1:7" x14ac:dyDescent="0.25">
      <c r="A83" s="114">
        <f t="shared" si="4"/>
        <v>47453</v>
      </c>
      <c r="B83" s="115">
        <v>67</v>
      </c>
      <c r="C83" s="116">
        <f t="shared" si="6"/>
        <v>126745.93418022874</v>
      </c>
      <c r="D83" s="113">
        <f t="shared" si="8"/>
        <v>348.55131899562889</v>
      </c>
      <c r="E83" s="113">
        <f t="shared" si="9"/>
        <v>1005.0158421222603</v>
      </c>
      <c r="F83" s="113">
        <f t="shared" si="10"/>
        <v>1353.5671611178891</v>
      </c>
      <c r="G83" s="117">
        <f t="shared" si="7"/>
        <v>125740.91833810648</v>
      </c>
    </row>
    <row r="84" spans="1:7" x14ac:dyDescent="0.25">
      <c r="A84" s="114">
        <f t="shared" ref="A84:A103" si="11">EDATE(A83,1)</f>
        <v>47484</v>
      </c>
      <c r="B84" s="115">
        <v>68</v>
      </c>
      <c r="C84" s="116">
        <f t="shared" si="6"/>
        <v>125740.91833810648</v>
      </c>
      <c r="D84" s="113">
        <f t="shared" si="8"/>
        <v>345.78752542979271</v>
      </c>
      <c r="E84" s="113">
        <f t="shared" si="9"/>
        <v>1007.7796356880965</v>
      </c>
      <c r="F84" s="113">
        <f t="shared" si="10"/>
        <v>1353.5671611178891</v>
      </c>
      <c r="G84" s="117">
        <f t="shared" si="7"/>
        <v>124733.13870241838</v>
      </c>
    </row>
    <row r="85" spans="1:7" x14ac:dyDescent="0.25">
      <c r="A85" s="114">
        <f t="shared" si="11"/>
        <v>47515</v>
      </c>
      <c r="B85" s="115">
        <v>69</v>
      </c>
      <c r="C85" s="116">
        <f t="shared" si="6"/>
        <v>124733.13870241838</v>
      </c>
      <c r="D85" s="113">
        <f t="shared" si="8"/>
        <v>343.01613143165042</v>
      </c>
      <c r="E85" s="113">
        <f t="shared" si="9"/>
        <v>1010.5510296862387</v>
      </c>
      <c r="F85" s="113">
        <f t="shared" si="10"/>
        <v>1353.5671611178891</v>
      </c>
      <c r="G85" s="117">
        <f t="shared" si="7"/>
        <v>123722.58767273214</v>
      </c>
    </row>
    <row r="86" spans="1:7" x14ac:dyDescent="0.25">
      <c r="A86" s="114">
        <f t="shared" si="11"/>
        <v>47543</v>
      </c>
      <c r="B86" s="115">
        <v>70</v>
      </c>
      <c r="C86" s="116">
        <f t="shared" si="6"/>
        <v>123722.58767273214</v>
      </c>
      <c r="D86" s="113">
        <f t="shared" si="8"/>
        <v>340.23711610001328</v>
      </c>
      <c r="E86" s="113">
        <f t="shared" si="9"/>
        <v>1013.3300450178758</v>
      </c>
      <c r="F86" s="113">
        <f t="shared" si="10"/>
        <v>1353.5671611178891</v>
      </c>
      <c r="G86" s="117">
        <f t="shared" si="7"/>
        <v>122709.25762771427</v>
      </c>
    </row>
    <row r="87" spans="1:7" x14ac:dyDescent="0.25">
      <c r="A87" s="114">
        <f t="shared" si="11"/>
        <v>47574</v>
      </c>
      <c r="B87" s="115">
        <v>71</v>
      </c>
      <c r="C87" s="116">
        <f t="shared" si="6"/>
        <v>122709.25762771427</v>
      </c>
      <c r="D87" s="113">
        <f t="shared" si="8"/>
        <v>337.45045847621412</v>
      </c>
      <c r="E87" s="113">
        <f t="shared" si="9"/>
        <v>1016.116702641675</v>
      </c>
      <c r="F87" s="113">
        <f t="shared" si="10"/>
        <v>1353.5671611178891</v>
      </c>
      <c r="G87" s="117">
        <f t="shared" si="7"/>
        <v>121693.14092507258</v>
      </c>
    </row>
    <row r="88" spans="1:7" x14ac:dyDescent="0.25">
      <c r="A88" s="114">
        <f t="shared" si="11"/>
        <v>47604</v>
      </c>
      <c r="B88" s="115">
        <v>72</v>
      </c>
      <c r="C88" s="116">
        <f t="shared" si="6"/>
        <v>121693.14092507258</v>
      </c>
      <c r="D88" s="113">
        <f t="shared" si="8"/>
        <v>334.65613754394951</v>
      </c>
      <c r="E88" s="113">
        <f t="shared" si="9"/>
        <v>1018.9110235739397</v>
      </c>
      <c r="F88" s="113">
        <f t="shared" si="10"/>
        <v>1353.5671611178891</v>
      </c>
      <c r="G88" s="117">
        <f t="shared" si="7"/>
        <v>120674.22990149865</v>
      </c>
    </row>
    <row r="89" spans="1:7" x14ac:dyDescent="0.25">
      <c r="A89" s="114">
        <f t="shared" si="11"/>
        <v>47635</v>
      </c>
      <c r="B89" s="115">
        <v>73</v>
      </c>
      <c r="C89" s="116">
        <f t="shared" si="6"/>
        <v>120674.22990149865</v>
      </c>
      <c r="D89" s="113">
        <f t="shared" si="8"/>
        <v>331.85413222912115</v>
      </c>
      <c r="E89" s="113">
        <f t="shared" si="9"/>
        <v>1021.7130288887679</v>
      </c>
      <c r="F89" s="113">
        <f t="shared" si="10"/>
        <v>1353.5671611178891</v>
      </c>
      <c r="G89" s="117">
        <f t="shared" si="7"/>
        <v>119652.51687260988</v>
      </c>
    </row>
    <row r="90" spans="1:7" x14ac:dyDescent="0.25">
      <c r="A90" s="114">
        <f t="shared" si="11"/>
        <v>47665</v>
      </c>
      <c r="B90" s="115">
        <v>74</v>
      </c>
      <c r="C90" s="116">
        <f t="shared" si="6"/>
        <v>119652.51687260988</v>
      </c>
      <c r="D90" s="113">
        <f t="shared" si="8"/>
        <v>329.04442139967705</v>
      </c>
      <c r="E90" s="113">
        <f t="shared" si="9"/>
        <v>1024.5227397182121</v>
      </c>
      <c r="F90" s="113">
        <f t="shared" si="10"/>
        <v>1353.5671611178891</v>
      </c>
      <c r="G90" s="117">
        <f t="shared" si="7"/>
        <v>118627.99413289166</v>
      </c>
    </row>
    <row r="91" spans="1:7" x14ac:dyDescent="0.25">
      <c r="A91" s="114">
        <f t="shared" si="11"/>
        <v>47696</v>
      </c>
      <c r="B91" s="115">
        <v>75</v>
      </c>
      <c r="C91" s="116">
        <f t="shared" si="6"/>
        <v>118627.99413289166</v>
      </c>
      <c r="D91" s="113">
        <f t="shared" si="8"/>
        <v>326.22698386545198</v>
      </c>
      <c r="E91" s="113">
        <f t="shared" si="9"/>
        <v>1027.3401772524371</v>
      </c>
      <c r="F91" s="113">
        <f t="shared" si="10"/>
        <v>1353.5671611178891</v>
      </c>
      <c r="G91" s="117">
        <f t="shared" si="7"/>
        <v>117600.65395563922</v>
      </c>
    </row>
    <row r="92" spans="1:7" x14ac:dyDescent="0.25">
      <c r="A92" s="114">
        <f t="shared" si="11"/>
        <v>47727</v>
      </c>
      <c r="B92" s="115">
        <v>76</v>
      </c>
      <c r="C92" s="116">
        <f t="shared" si="6"/>
        <v>117600.65395563922</v>
      </c>
      <c r="D92" s="113">
        <f t="shared" si="8"/>
        <v>323.40179837800775</v>
      </c>
      <c r="E92" s="113">
        <f t="shared" si="9"/>
        <v>1030.1653627398814</v>
      </c>
      <c r="F92" s="113">
        <f t="shared" si="10"/>
        <v>1353.5671611178891</v>
      </c>
      <c r="G92" s="117">
        <f t="shared" si="7"/>
        <v>116570.48859289935</v>
      </c>
    </row>
    <row r="93" spans="1:7" x14ac:dyDescent="0.25">
      <c r="A93" s="114">
        <f t="shared" si="11"/>
        <v>47757</v>
      </c>
      <c r="B93" s="115">
        <v>77</v>
      </c>
      <c r="C93" s="116">
        <f t="shared" si="6"/>
        <v>116570.48859289935</v>
      </c>
      <c r="D93" s="113">
        <f t="shared" si="8"/>
        <v>320.56884363047305</v>
      </c>
      <c r="E93" s="113">
        <f t="shared" si="9"/>
        <v>1032.9983174874162</v>
      </c>
      <c r="F93" s="113">
        <f t="shared" si="10"/>
        <v>1353.5671611178893</v>
      </c>
      <c r="G93" s="117">
        <f t="shared" si="7"/>
        <v>115537.49027541192</v>
      </c>
    </row>
    <row r="94" spans="1:7" x14ac:dyDescent="0.25">
      <c r="A94" s="114">
        <f t="shared" si="11"/>
        <v>47788</v>
      </c>
      <c r="B94" s="115">
        <v>78</v>
      </c>
      <c r="C94" s="116">
        <f t="shared" si="6"/>
        <v>115537.49027541192</v>
      </c>
      <c r="D94" s="113">
        <f t="shared" si="8"/>
        <v>317.72809825738273</v>
      </c>
      <c r="E94" s="113">
        <f t="shared" si="9"/>
        <v>1035.8390628605064</v>
      </c>
      <c r="F94" s="113">
        <f t="shared" si="10"/>
        <v>1353.5671611178891</v>
      </c>
      <c r="G94" s="117">
        <f t="shared" si="7"/>
        <v>114501.65121255141</v>
      </c>
    </row>
    <row r="95" spans="1:7" x14ac:dyDescent="0.25">
      <c r="A95" s="114">
        <f t="shared" si="11"/>
        <v>47818</v>
      </c>
      <c r="B95" s="115">
        <v>79</v>
      </c>
      <c r="C95" s="116">
        <f t="shared" si="6"/>
        <v>114501.65121255141</v>
      </c>
      <c r="D95" s="113">
        <f t="shared" si="8"/>
        <v>314.87954083451632</v>
      </c>
      <c r="E95" s="113">
        <f t="shared" si="9"/>
        <v>1038.6876202833728</v>
      </c>
      <c r="F95" s="113">
        <f t="shared" si="10"/>
        <v>1353.5671611178891</v>
      </c>
      <c r="G95" s="117">
        <f t="shared" si="7"/>
        <v>113462.96359226805</v>
      </c>
    </row>
    <row r="96" spans="1:7" x14ac:dyDescent="0.25">
      <c r="A96" s="114">
        <f t="shared" si="11"/>
        <v>47849</v>
      </c>
      <c r="B96" s="115">
        <v>80</v>
      </c>
      <c r="C96" s="116">
        <f t="shared" si="6"/>
        <v>113462.96359226805</v>
      </c>
      <c r="D96" s="113">
        <f t="shared" si="8"/>
        <v>312.02314987873706</v>
      </c>
      <c r="E96" s="113">
        <f t="shared" si="9"/>
        <v>1041.544011239152</v>
      </c>
      <c r="F96" s="113">
        <f t="shared" si="10"/>
        <v>1353.5671611178891</v>
      </c>
      <c r="G96" s="117">
        <f t="shared" si="7"/>
        <v>112421.41958102889</v>
      </c>
    </row>
    <row r="97" spans="1:7" x14ac:dyDescent="0.25">
      <c r="A97" s="114">
        <f t="shared" si="11"/>
        <v>47880</v>
      </c>
      <c r="B97" s="115">
        <v>81</v>
      </c>
      <c r="C97" s="116">
        <f t="shared" si="6"/>
        <v>112421.41958102889</v>
      </c>
      <c r="D97" s="113">
        <f t="shared" si="8"/>
        <v>309.15890384782938</v>
      </c>
      <c r="E97" s="113">
        <f t="shared" si="9"/>
        <v>1044.4082572700597</v>
      </c>
      <c r="F97" s="113">
        <f t="shared" si="10"/>
        <v>1353.5671611178891</v>
      </c>
      <c r="G97" s="117">
        <f t="shared" si="7"/>
        <v>111377.01132375884</v>
      </c>
    </row>
    <row r="98" spans="1:7" x14ac:dyDescent="0.25">
      <c r="A98" s="114">
        <f t="shared" si="11"/>
        <v>47908</v>
      </c>
      <c r="B98" s="115">
        <v>82</v>
      </c>
      <c r="C98" s="116">
        <f t="shared" si="6"/>
        <v>111377.01132375884</v>
      </c>
      <c r="D98" s="113">
        <f t="shared" si="8"/>
        <v>306.2867811403367</v>
      </c>
      <c r="E98" s="113">
        <f t="shared" si="9"/>
        <v>1047.2803799775525</v>
      </c>
      <c r="F98" s="113">
        <f t="shared" si="10"/>
        <v>1353.5671611178891</v>
      </c>
      <c r="G98" s="117">
        <f t="shared" si="7"/>
        <v>110329.73094378128</v>
      </c>
    </row>
    <row r="99" spans="1:7" x14ac:dyDescent="0.25">
      <c r="A99" s="114">
        <f t="shared" si="11"/>
        <v>47939</v>
      </c>
      <c r="B99" s="115">
        <v>83</v>
      </c>
      <c r="C99" s="116">
        <f t="shared" si="6"/>
        <v>110329.73094378128</v>
      </c>
      <c r="D99" s="113">
        <f t="shared" si="8"/>
        <v>303.40676009539845</v>
      </c>
      <c r="E99" s="113">
        <f t="shared" si="9"/>
        <v>1050.1604010224908</v>
      </c>
      <c r="F99" s="113">
        <f t="shared" si="10"/>
        <v>1353.5671611178891</v>
      </c>
      <c r="G99" s="117">
        <f t="shared" si="7"/>
        <v>109279.5705427588</v>
      </c>
    </row>
    <row r="100" spans="1:7" x14ac:dyDescent="0.25">
      <c r="A100" s="114">
        <f t="shared" si="11"/>
        <v>47969</v>
      </c>
      <c r="B100" s="115">
        <v>84</v>
      </c>
      <c r="C100" s="116">
        <f t="shared" si="6"/>
        <v>109279.5705427588</v>
      </c>
      <c r="D100" s="113">
        <f t="shared" si="8"/>
        <v>300.51881899258655</v>
      </c>
      <c r="E100" s="113">
        <f t="shared" si="9"/>
        <v>1053.0483421253027</v>
      </c>
      <c r="F100" s="113">
        <f t="shared" si="10"/>
        <v>1353.5671611178893</v>
      </c>
      <c r="G100" s="117">
        <f t="shared" si="7"/>
        <v>108226.5222006335</v>
      </c>
    </row>
    <row r="101" spans="1:7" x14ac:dyDescent="0.25">
      <c r="A101" s="114">
        <f t="shared" si="11"/>
        <v>48000</v>
      </c>
      <c r="B101" s="115">
        <v>85</v>
      </c>
      <c r="C101" s="116">
        <f t="shared" si="6"/>
        <v>108226.5222006335</v>
      </c>
      <c r="D101" s="113">
        <f t="shared" si="8"/>
        <v>297.62293605174199</v>
      </c>
      <c r="E101" s="113">
        <f t="shared" si="9"/>
        <v>1055.9442250661471</v>
      </c>
      <c r="F101" s="113">
        <f t="shared" si="10"/>
        <v>1353.5671611178891</v>
      </c>
      <c r="G101" s="117">
        <f t="shared" si="7"/>
        <v>107170.57797556734</v>
      </c>
    </row>
    <row r="102" spans="1:7" x14ac:dyDescent="0.25">
      <c r="A102" s="114">
        <f t="shared" si="11"/>
        <v>48030</v>
      </c>
      <c r="B102" s="115">
        <v>86</v>
      </c>
      <c r="C102" s="116">
        <f t="shared" si="6"/>
        <v>107170.57797556734</v>
      </c>
      <c r="D102" s="113">
        <f t="shared" si="8"/>
        <v>294.71908943281011</v>
      </c>
      <c r="E102" s="113">
        <f t="shared" si="9"/>
        <v>1058.848071685079</v>
      </c>
      <c r="F102" s="113">
        <f t="shared" si="10"/>
        <v>1353.5671611178891</v>
      </c>
      <c r="G102" s="117">
        <f t="shared" si="7"/>
        <v>106111.72990388227</v>
      </c>
    </row>
    <row r="103" spans="1:7" x14ac:dyDescent="0.25">
      <c r="A103" s="114">
        <f t="shared" si="11"/>
        <v>48061</v>
      </c>
      <c r="B103" s="115">
        <v>87</v>
      </c>
      <c r="C103" s="116">
        <f t="shared" si="6"/>
        <v>106111.72990388227</v>
      </c>
      <c r="D103" s="113">
        <f t="shared" si="8"/>
        <v>291.8072572356761</v>
      </c>
      <c r="E103" s="113">
        <f t="shared" si="9"/>
        <v>1061.7599038822129</v>
      </c>
      <c r="F103" s="113">
        <f t="shared" si="10"/>
        <v>1353.5671611178891</v>
      </c>
      <c r="G103" s="117">
        <f t="shared" si="7"/>
        <v>105049.97000000006</v>
      </c>
    </row>
    <row r="104" spans="1:7" x14ac:dyDescent="0.25">
      <c r="A104" s="114"/>
      <c r="B104" s="115"/>
      <c r="C104" s="116"/>
      <c r="D104" s="117"/>
      <c r="E104" s="117"/>
      <c r="F104" s="117"/>
      <c r="G104" s="117"/>
    </row>
    <row r="105" spans="1:7" x14ac:dyDescent="0.25">
      <c r="A105" s="114"/>
      <c r="B105" s="115"/>
      <c r="C105" s="116"/>
      <c r="D105" s="117"/>
      <c r="E105" s="117"/>
      <c r="F105" s="117"/>
      <c r="G105" s="117"/>
    </row>
    <row r="106" spans="1:7" x14ac:dyDescent="0.25">
      <c r="A106" s="114"/>
      <c r="B106" s="115"/>
      <c r="C106" s="116"/>
      <c r="D106" s="117"/>
      <c r="E106" s="117"/>
      <c r="F106" s="117"/>
      <c r="G106" s="117"/>
    </row>
    <row r="107" spans="1:7" x14ac:dyDescent="0.25">
      <c r="A107" s="114"/>
      <c r="B107" s="115"/>
      <c r="C107" s="116"/>
      <c r="D107" s="117"/>
      <c r="E107" s="117"/>
      <c r="F107" s="117"/>
      <c r="G107" s="117"/>
    </row>
    <row r="108" spans="1:7" x14ac:dyDescent="0.25">
      <c r="A108" s="114"/>
      <c r="B108" s="115"/>
      <c r="C108" s="116"/>
      <c r="D108" s="117"/>
      <c r="E108" s="117"/>
      <c r="F108" s="117"/>
      <c r="G108" s="117"/>
    </row>
    <row r="109" spans="1:7" x14ac:dyDescent="0.25">
      <c r="A109" s="114"/>
      <c r="B109" s="115"/>
      <c r="C109" s="116"/>
      <c r="D109" s="117"/>
      <c r="E109" s="117"/>
      <c r="F109" s="117"/>
      <c r="G109" s="117"/>
    </row>
    <row r="110" spans="1:7" x14ac:dyDescent="0.25">
      <c r="A110" s="114"/>
      <c r="B110" s="115"/>
      <c r="C110" s="116"/>
      <c r="D110" s="117"/>
      <c r="E110" s="117"/>
      <c r="F110" s="117"/>
      <c r="G110" s="117"/>
    </row>
    <row r="111" spans="1:7" x14ac:dyDescent="0.25">
      <c r="A111" s="114"/>
      <c r="B111" s="115"/>
      <c r="C111" s="116"/>
      <c r="D111" s="117"/>
      <c r="E111" s="117"/>
      <c r="F111" s="117"/>
      <c r="G111" s="117"/>
    </row>
    <row r="112" spans="1:7" x14ac:dyDescent="0.25">
      <c r="A112" s="114"/>
      <c r="B112" s="115"/>
      <c r="C112" s="116"/>
      <c r="D112" s="117"/>
      <c r="E112" s="117"/>
      <c r="F112" s="117"/>
      <c r="G112" s="117"/>
    </row>
    <row r="113" spans="1:7" x14ac:dyDescent="0.25">
      <c r="A113" s="114"/>
      <c r="B113" s="115"/>
      <c r="C113" s="116"/>
      <c r="D113" s="117"/>
      <c r="E113" s="117"/>
      <c r="F113" s="117"/>
      <c r="G113" s="117"/>
    </row>
    <row r="114" spans="1:7" x14ac:dyDescent="0.25">
      <c r="A114" s="114"/>
      <c r="B114" s="115"/>
      <c r="C114" s="116"/>
      <c r="D114" s="117"/>
      <c r="E114" s="117"/>
      <c r="F114" s="117"/>
      <c r="G114" s="117"/>
    </row>
    <row r="115" spans="1:7" x14ac:dyDescent="0.25">
      <c r="A115" s="114"/>
      <c r="B115" s="115"/>
      <c r="C115" s="116"/>
      <c r="D115" s="117"/>
      <c r="E115" s="117"/>
      <c r="F115" s="117"/>
      <c r="G115" s="117"/>
    </row>
    <row r="116" spans="1:7" x14ac:dyDescent="0.25">
      <c r="A116" s="114"/>
      <c r="B116" s="115"/>
      <c r="C116" s="116"/>
      <c r="D116" s="117"/>
      <c r="E116" s="117"/>
      <c r="F116" s="117"/>
      <c r="G116" s="117"/>
    </row>
    <row r="117" spans="1:7" x14ac:dyDescent="0.25">
      <c r="A117" s="114"/>
      <c r="B117" s="115"/>
      <c r="C117" s="116"/>
      <c r="D117" s="117"/>
      <c r="E117" s="117"/>
      <c r="F117" s="117"/>
      <c r="G117" s="117"/>
    </row>
    <row r="118" spans="1:7" x14ac:dyDescent="0.25">
      <c r="A118" s="114"/>
      <c r="B118" s="115"/>
      <c r="C118" s="116"/>
      <c r="D118" s="117"/>
      <c r="E118" s="117"/>
      <c r="F118" s="117"/>
      <c r="G118" s="117"/>
    </row>
    <row r="119" spans="1:7" x14ac:dyDescent="0.25">
      <c r="A119" s="114"/>
      <c r="B119" s="115"/>
      <c r="C119" s="116"/>
      <c r="D119" s="117"/>
      <c r="E119" s="117"/>
      <c r="F119" s="117"/>
      <c r="G119" s="117"/>
    </row>
    <row r="120" spans="1:7" x14ac:dyDescent="0.25">
      <c r="A120" s="114"/>
      <c r="B120" s="115"/>
      <c r="C120" s="116"/>
      <c r="D120" s="117"/>
      <c r="E120" s="117"/>
      <c r="F120" s="117"/>
      <c r="G120" s="117"/>
    </row>
    <row r="121" spans="1:7" x14ac:dyDescent="0.25">
      <c r="A121" s="114"/>
      <c r="B121" s="115"/>
      <c r="C121" s="116"/>
      <c r="D121" s="117"/>
      <c r="E121" s="117"/>
      <c r="F121" s="117"/>
      <c r="G121" s="117"/>
    </row>
    <row r="122" spans="1:7" x14ac:dyDescent="0.25">
      <c r="A122" s="114"/>
      <c r="B122" s="115"/>
      <c r="C122" s="116"/>
      <c r="D122" s="117"/>
      <c r="E122" s="117"/>
      <c r="F122" s="117"/>
      <c r="G122" s="117"/>
    </row>
    <row r="123" spans="1:7" x14ac:dyDescent="0.25">
      <c r="A123" s="114"/>
      <c r="B123" s="115"/>
      <c r="C123" s="116"/>
      <c r="D123" s="117"/>
      <c r="E123" s="117"/>
      <c r="F123" s="117"/>
      <c r="G123" s="117"/>
    </row>
    <row r="124" spans="1:7" x14ac:dyDescent="0.25">
      <c r="A124" s="114"/>
      <c r="B124" s="115"/>
      <c r="C124" s="116"/>
      <c r="D124" s="117"/>
      <c r="E124" s="117"/>
      <c r="F124" s="117"/>
      <c r="G124" s="117"/>
    </row>
    <row r="125" spans="1:7" x14ac:dyDescent="0.25">
      <c r="A125" s="114"/>
      <c r="B125" s="115"/>
      <c r="C125" s="116"/>
      <c r="D125" s="117"/>
      <c r="E125" s="117"/>
      <c r="F125" s="117"/>
      <c r="G125" s="117"/>
    </row>
    <row r="126" spans="1:7" x14ac:dyDescent="0.25">
      <c r="A126" s="114"/>
      <c r="B126" s="115"/>
      <c r="C126" s="116"/>
      <c r="D126" s="117"/>
      <c r="E126" s="117"/>
      <c r="F126" s="117"/>
      <c r="G126" s="117"/>
    </row>
    <row r="127" spans="1:7" x14ac:dyDescent="0.25">
      <c r="A127" s="114"/>
      <c r="B127" s="115"/>
      <c r="C127" s="116"/>
      <c r="D127" s="117"/>
      <c r="E127" s="117"/>
      <c r="F127" s="117"/>
      <c r="G127" s="117"/>
    </row>
    <row r="128" spans="1:7" x14ac:dyDescent="0.25">
      <c r="A128" s="114"/>
      <c r="B128" s="115"/>
      <c r="C128" s="116"/>
      <c r="D128" s="117"/>
      <c r="E128" s="117"/>
      <c r="F128" s="117"/>
      <c r="G128" s="117"/>
    </row>
    <row r="129" spans="1:7" x14ac:dyDescent="0.25">
      <c r="A129" s="114"/>
      <c r="B129" s="115"/>
      <c r="C129" s="116"/>
      <c r="D129" s="117"/>
      <c r="E129" s="117"/>
      <c r="F129" s="117"/>
      <c r="G129" s="117"/>
    </row>
    <row r="130" spans="1:7" x14ac:dyDescent="0.25">
      <c r="A130" s="114"/>
      <c r="B130" s="115"/>
      <c r="C130" s="116"/>
      <c r="D130" s="117"/>
      <c r="E130" s="117"/>
      <c r="F130" s="117"/>
      <c r="G130" s="117"/>
    </row>
    <row r="131" spans="1:7" x14ac:dyDescent="0.25">
      <c r="A131" s="114"/>
      <c r="B131" s="115"/>
      <c r="C131" s="116"/>
      <c r="D131" s="117"/>
      <c r="E131" s="117"/>
      <c r="F131" s="117"/>
      <c r="G131" s="117"/>
    </row>
    <row r="132" spans="1:7" x14ac:dyDescent="0.25">
      <c r="A132" s="114"/>
      <c r="B132" s="115"/>
      <c r="C132" s="116"/>
      <c r="D132" s="117"/>
      <c r="E132" s="117"/>
      <c r="F132" s="117"/>
      <c r="G132" s="117"/>
    </row>
    <row r="133" spans="1:7" x14ac:dyDescent="0.25">
      <c r="A133" s="114"/>
      <c r="B133" s="115"/>
      <c r="C133" s="116"/>
      <c r="D133" s="117"/>
      <c r="E133" s="117"/>
      <c r="F133" s="117"/>
      <c r="G133" s="117"/>
    </row>
    <row r="134" spans="1:7" x14ac:dyDescent="0.25">
      <c r="A134" s="114"/>
      <c r="B134" s="115"/>
      <c r="C134" s="116"/>
      <c r="D134" s="117"/>
      <c r="E134" s="117"/>
      <c r="F134" s="117"/>
      <c r="G134" s="117"/>
    </row>
    <row r="135" spans="1:7" x14ac:dyDescent="0.25">
      <c r="A135" s="114"/>
      <c r="B135" s="115"/>
      <c r="C135" s="116"/>
      <c r="D135" s="117"/>
      <c r="E135" s="117"/>
      <c r="F135" s="117"/>
      <c r="G135" s="117"/>
    </row>
    <row r="136" spans="1:7" x14ac:dyDescent="0.25">
      <c r="A136" s="114"/>
      <c r="B136" s="115"/>
      <c r="C136" s="116"/>
      <c r="D136" s="117"/>
      <c r="E136" s="117"/>
      <c r="F136" s="117"/>
      <c r="G136" s="1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0EB2-EECD-436E-90B1-4247011199C2}">
  <sheetPr codeName="Sheet43"/>
  <dimension ref="A1:AP133"/>
  <sheetViews>
    <sheetView showOutlineSymbols="0" showWhiteSpace="0" workbookViewId="0">
      <selection activeCell="F7" sqref="F7"/>
    </sheetView>
  </sheetViews>
  <sheetFormatPr defaultColWidth="9.140625" defaultRowHeight="15" x14ac:dyDescent="0.25"/>
  <cols>
    <col min="1" max="1" width="9.140625" style="71"/>
    <col min="2" max="2" width="7.85546875" style="71" customWidth="1"/>
    <col min="3" max="3" width="14.7109375" style="71" customWidth="1"/>
    <col min="4" max="4" width="14.28515625" style="71" customWidth="1"/>
    <col min="5" max="5" width="14.85546875" style="71" customWidth="1"/>
    <col min="6" max="7" width="14.7109375" style="71" customWidth="1"/>
    <col min="8" max="11" width="9.140625" style="71"/>
    <col min="12" max="12" width="9.140625" style="145"/>
    <col min="13" max="13" width="11.28515625" style="145" customWidth="1"/>
    <col min="14" max="14" width="18.85546875" style="145" customWidth="1"/>
    <col min="15" max="15" width="14.28515625" style="145" customWidth="1"/>
    <col min="16" max="18" width="14.7109375" style="145" customWidth="1"/>
    <col min="19" max="22" width="9.140625" style="71"/>
    <col min="23" max="23" width="9.140625" style="145"/>
    <col min="24" max="24" width="11.28515625" style="145" customWidth="1"/>
    <col min="25" max="25" width="18.85546875" style="145" customWidth="1"/>
    <col min="26" max="26" width="14.28515625" style="145" customWidth="1"/>
    <col min="27" max="29" width="14.7109375" style="145" customWidth="1"/>
    <col min="30" max="33" width="9.140625" style="71"/>
    <col min="34" max="34" width="9.140625" style="145"/>
    <col min="35" max="35" width="11.28515625" style="145" customWidth="1"/>
    <col min="36" max="36" width="18.85546875" style="145" customWidth="1"/>
    <col min="37" max="37" width="14.28515625" style="145" customWidth="1"/>
    <col min="38" max="40" width="14.7109375" style="145" customWidth="1"/>
    <col min="41" max="16384" width="9.140625" style="71"/>
  </cols>
  <sheetData>
    <row r="1" spans="1:40" x14ac:dyDescent="0.25">
      <c r="A1" s="69"/>
      <c r="B1" s="69"/>
      <c r="C1" s="69"/>
      <c r="D1" s="69"/>
      <c r="E1" s="69"/>
      <c r="F1" s="69"/>
      <c r="G1" s="70"/>
      <c r="L1" s="120"/>
      <c r="M1" s="120"/>
      <c r="N1" s="120"/>
      <c r="O1" s="120"/>
      <c r="P1" s="120"/>
      <c r="Q1" s="120"/>
      <c r="R1" s="121"/>
      <c r="W1" s="120"/>
      <c r="X1" s="120"/>
      <c r="Y1" s="120"/>
      <c r="Z1" s="120"/>
      <c r="AA1" s="120"/>
      <c r="AB1" s="120"/>
      <c r="AC1" s="121"/>
      <c r="AH1" s="120"/>
      <c r="AI1" s="120"/>
      <c r="AJ1" s="120"/>
      <c r="AK1" s="120"/>
      <c r="AL1" s="120"/>
      <c r="AM1" s="120"/>
      <c r="AN1" s="121"/>
    </row>
    <row r="2" spans="1:40" x14ac:dyDescent="0.25">
      <c r="A2" s="69"/>
      <c r="B2" s="69"/>
      <c r="C2" s="69"/>
      <c r="D2" s="69"/>
      <c r="E2" s="69"/>
      <c r="F2" s="72"/>
      <c r="G2" s="73"/>
      <c r="L2" s="120"/>
      <c r="M2" s="120"/>
      <c r="N2" s="120"/>
      <c r="O2" s="120"/>
      <c r="P2" s="120"/>
      <c r="Q2" s="122"/>
      <c r="R2" s="123"/>
      <c r="W2" s="120"/>
      <c r="X2" s="120"/>
      <c r="Y2" s="120"/>
      <c r="Z2" s="120"/>
      <c r="AA2" s="120"/>
      <c r="AB2" s="122"/>
      <c r="AC2" s="123"/>
      <c r="AH2" s="120"/>
      <c r="AI2" s="120"/>
      <c r="AJ2" s="120"/>
      <c r="AK2" s="120"/>
      <c r="AL2" s="120"/>
      <c r="AM2" s="122"/>
      <c r="AN2" s="123"/>
    </row>
    <row r="3" spans="1:40" x14ac:dyDescent="0.25">
      <c r="A3" s="69"/>
      <c r="B3" s="69"/>
      <c r="C3" s="69"/>
      <c r="D3" s="69"/>
      <c r="E3" s="69"/>
      <c r="F3" s="72"/>
      <c r="G3" s="73"/>
      <c r="L3" s="120"/>
      <c r="M3" s="120"/>
      <c r="N3" s="120"/>
      <c r="O3" s="120"/>
      <c r="P3" s="120"/>
      <c r="Q3" s="122"/>
      <c r="R3" s="123"/>
      <c r="W3" s="120"/>
      <c r="X3" s="120"/>
      <c r="Y3" s="120"/>
      <c r="Z3" s="120"/>
      <c r="AA3" s="120"/>
      <c r="AB3" s="122"/>
      <c r="AC3" s="123"/>
      <c r="AH3" s="120"/>
      <c r="AI3" s="120"/>
      <c r="AJ3" s="120"/>
      <c r="AK3" s="120"/>
      <c r="AL3" s="120"/>
      <c r="AM3" s="122"/>
      <c r="AN3" s="123"/>
    </row>
    <row r="4" spans="1:40" ht="21" x14ac:dyDescent="0.35">
      <c r="A4" s="69"/>
      <c r="B4" s="124" t="s">
        <v>51</v>
      </c>
      <c r="C4" s="69"/>
      <c r="D4" s="69"/>
      <c r="E4" s="125"/>
      <c r="F4" s="126" t="s">
        <v>3</v>
      </c>
      <c r="G4" s="127"/>
      <c r="K4" s="128"/>
      <c r="L4" s="120"/>
      <c r="M4" s="129" t="s">
        <v>75</v>
      </c>
      <c r="N4" s="120"/>
      <c r="O4" s="120"/>
      <c r="P4" s="122"/>
      <c r="Q4" s="130"/>
      <c r="R4" s="120"/>
      <c r="W4" s="120"/>
      <c r="X4" s="129" t="s">
        <v>76</v>
      </c>
      <c r="Y4" s="120"/>
      <c r="Z4" s="120"/>
      <c r="AA4" s="122"/>
      <c r="AB4" s="130"/>
      <c r="AC4" s="120"/>
      <c r="AH4" s="120"/>
      <c r="AI4" s="129" t="s">
        <v>77</v>
      </c>
      <c r="AJ4" s="120"/>
      <c r="AK4" s="120"/>
      <c r="AL4" s="122"/>
      <c r="AM4" s="130"/>
      <c r="AN4" s="120"/>
    </row>
    <row r="5" spans="1:40" x14ac:dyDescent="0.25">
      <c r="A5" s="69"/>
      <c r="B5" s="69"/>
      <c r="C5" s="69"/>
      <c r="D5" s="69"/>
      <c r="E5" s="69"/>
      <c r="F5" s="116"/>
      <c r="G5" s="69"/>
      <c r="K5" s="131"/>
      <c r="L5" s="120"/>
      <c r="M5" s="120"/>
      <c r="N5" s="120"/>
      <c r="O5" s="120"/>
      <c r="P5" s="120"/>
      <c r="Q5" s="130"/>
      <c r="R5" s="120"/>
      <c r="W5" s="120"/>
      <c r="X5" s="120"/>
      <c r="Y5" s="120"/>
      <c r="Z5" s="120"/>
      <c r="AA5" s="120"/>
      <c r="AB5" s="130"/>
      <c r="AC5" s="120"/>
      <c r="AH5" s="120"/>
      <c r="AI5" s="120"/>
      <c r="AJ5" s="120"/>
      <c r="AK5" s="120"/>
      <c r="AL5" s="120"/>
      <c r="AM5" s="130"/>
      <c r="AN5" s="120"/>
    </row>
    <row r="6" spans="1:40" x14ac:dyDescent="0.25">
      <c r="A6" s="69"/>
      <c r="B6" s="132" t="s">
        <v>54</v>
      </c>
      <c r="C6" s="133"/>
      <c r="D6" s="134"/>
      <c r="E6" s="90">
        <v>45444</v>
      </c>
      <c r="F6" s="135"/>
      <c r="G6" s="69"/>
      <c r="K6" s="136"/>
      <c r="L6" s="120"/>
      <c r="M6" s="137" t="s">
        <v>54</v>
      </c>
      <c r="N6" s="138"/>
      <c r="O6" s="139"/>
      <c r="P6" s="140">
        <f>E6</f>
        <v>45444</v>
      </c>
      <c r="Q6" s="141"/>
      <c r="R6" s="120"/>
      <c r="W6" s="120"/>
      <c r="X6" s="137" t="s">
        <v>54</v>
      </c>
      <c r="Y6" s="138"/>
      <c r="Z6" s="139"/>
      <c r="AA6" s="140">
        <f>P6</f>
        <v>45444</v>
      </c>
      <c r="AB6" s="141"/>
      <c r="AC6" s="120"/>
      <c r="AH6" s="120"/>
      <c r="AI6" s="137" t="s">
        <v>54</v>
      </c>
      <c r="AJ6" s="138"/>
      <c r="AK6" s="139"/>
      <c r="AL6" s="140">
        <f>AA6</f>
        <v>45444</v>
      </c>
      <c r="AM6" s="141"/>
      <c r="AN6" s="120"/>
    </row>
    <row r="7" spans="1:40" x14ac:dyDescent="0.25">
      <c r="A7" s="69"/>
      <c r="B7" s="142" t="s">
        <v>56</v>
      </c>
      <c r="C7" s="115"/>
      <c r="E7" s="94">
        <v>87</v>
      </c>
      <c r="F7" s="143" t="s">
        <v>57</v>
      </c>
      <c r="G7" s="69"/>
      <c r="K7" s="119"/>
      <c r="L7" s="120"/>
      <c r="M7" s="144" t="s">
        <v>56</v>
      </c>
      <c r="N7" s="122"/>
      <c r="P7" s="191">
        <f>E7</f>
        <v>87</v>
      </c>
      <c r="Q7" s="147" t="s">
        <v>57</v>
      </c>
      <c r="W7" s="120"/>
      <c r="X7" s="144" t="s">
        <v>56</v>
      </c>
      <c r="Y7" s="122"/>
      <c r="AA7" s="146">
        <f>P7</f>
        <v>87</v>
      </c>
      <c r="AB7" s="147" t="s">
        <v>57</v>
      </c>
      <c r="AH7" s="120"/>
      <c r="AI7" s="144" t="s">
        <v>56</v>
      </c>
      <c r="AJ7" s="122"/>
      <c r="AL7" s="146">
        <f>AA7</f>
        <v>87</v>
      </c>
      <c r="AM7" s="147" t="s">
        <v>57</v>
      </c>
    </row>
    <row r="8" spans="1:40" x14ac:dyDescent="0.25">
      <c r="A8" s="69"/>
      <c r="B8" s="142" t="s">
        <v>64</v>
      </c>
      <c r="C8" s="115"/>
      <c r="D8" s="148">
        <f>E6-1</f>
        <v>45443</v>
      </c>
      <c r="E8" s="149">
        <v>1142991.9477659273</v>
      </c>
      <c r="F8" s="143" t="s">
        <v>60</v>
      </c>
      <c r="G8" s="69"/>
      <c r="K8" s="119"/>
      <c r="L8" s="120"/>
      <c r="M8" s="144" t="s">
        <v>78</v>
      </c>
      <c r="N8" s="122"/>
      <c r="O8" s="150">
        <f>P6-1</f>
        <v>45443</v>
      </c>
      <c r="P8" s="151">
        <v>421319.82541890984</v>
      </c>
      <c r="Q8" s="147" t="s">
        <v>60</v>
      </c>
      <c r="W8" s="120"/>
      <c r="X8" s="144" t="s">
        <v>79</v>
      </c>
      <c r="Y8" s="122"/>
      <c r="Z8" s="150">
        <f>AA6-1</f>
        <v>45443</v>
      </c>
      <c r="AA8" s="151">
        <v>750855.11111111077</v>
      </c>
      <c r="AB8" s="147" t="s">
        <v>60</v>
      </c>
      <c r="AH8" s="120"/>
      <c r="AI8" s="144" t="s">
        <v>80</v>
      </c>
      <c r="AJ8" s="122"/>
      <c r="AK8" s="150">
        <f>AL6-1</f>
        <v>45443</v>
      </c>
      <c r="AL8" s="151">
        <v>1926970.6185558005</v>
      </c>
      <c r="AM8" s="147" t="s">
        <v>60</v>
      </c>
    </row>
    <row r="9" spans="1:40" x14ac:dyDescent="0.25">
      <c r="A9" s="69"/>
      <c r="B9" s="142" t="s">
        <v>65</v>
      </c>
      <c r="C9" s="115"/>
      <c r="D9" s="148">
        <f>EOMONTH(D8,E7)</f>
        <v>48091</v>
      </c>
      <c r="E9" s="149">
        <v>418120.8270208679</v>
      </c>
      <c r="F9" s="143" t="s">
        <v>60</v>
      </c>
      <c r="G9" s="152"/>
      <c r="K9" s="119"/>
      <c r="L9" s="120"/>
      <c r="M9" s="144" t="s">
        <v>81</v>
      </c>
      <c r="N9" s="122"/>
      <c r="O9" s="150">
        <f>EOMONTH(O8,P7)</f>
        <v>48091</v>
      </c>
      <c r="P9" s="151">
        <v>0</v>
      </c>
      <c r="Q9" s="147" t="s">
        <v>60</v>
      </c>
      <c r="R9" s="153"/>
      <c r="W9" s="120"/>
      <c r="X9" s="144" t="s">
        <v>82</v>
      </c>
      <c r="Y9" s="122"/>
      <c r="Z9" s="150">
        <f>EOMONTH(Z8,AA7)</f>
        <v>48091</v>
      </c>
      <c r="AA9" s="151">
        <v>0</v>
      </c>
      <c r="AB9" s="147" t="s">
        <v>60</v>
      </c>
      <c r="AC9" s="153"/>
      <c r="AH9" s="120"/>
      <c r="AI9" s="144" t="s">
        <v>83</v>
      </c>
      <c r="AJ9" s="122"/>
      <c r="AK9" s="150">
        <f>EOMONTH(AK8,AL7)</f>
        <v>48091</v>
      </c>
      <c r="AL9" s="151">
        <v>418120.82702086854</v>
      </c>
      <c r="AM9" s="147" t="s">
        <v>60</v>
      </c>
      <c r="AN9" s="153"/>
    </row>
    <row r="10" spans="1:40" x14ac:dyDescent="0.25">
      <c r="A10" s="69"/>
      <c r="B10" s="105" t="s">
        <v>66</v>
      </c>
      <c r="C10" s="106"/>
      <c r="D10" s="107"/>
      <c r="E10" s="186">
        <v>3.3000000000000002E-2</v>
      </c>
      <c r="F10" s="109"/>
      <c r="G10" s="154"/>
      <c r="K10" s="119"/>
      <c r="L10" s="120"/>
      <c r="M10" s="155" t="s">
        <v>66</v>
      </c>
      <c r="N10" s="156"/>
      <c r="O10" s="157"/>
      <c r="P10" s="192">
        <f>E10</f>
        <v>3.3000000000000002E-2</v>
      </c>
      <c r="Q10" s="159"/>
      <c r="R10" s="120"/>
      <c r="W10" s="120"/>
      <c r="X10" s="155" t="s">
        <v>84</v>
      </c>
      <c r="Y10" s="156"/>
      <c r="Z10" s="157"/>
      <c r="AA10" s="192">
        <v>0</v>
      </c>
      <c r="AB10" s="159"/>
      <c r="AC10" s="120"/>
      <c r="AH10" s="120"/>
      <c r="AI10" s="155" t="s">
        <v>66</v>
      </c>
      <c r="AJ10" s="156"/>
      <c r="AK10" s="157"/>
      <c r="AL10" s="192">
        <f>E10</f>
        <v>3.3000000000000002E-2</v>
      </c>
      <c r="AM10" s="159"/>
      <c r="AN10" s="120"/>
    </row>
    <row r="11" spans="1:40" x14ac:dyDescent="0.25">
      <c r="A11" s="69"/>
      <c r="B11" s="160"/>
      <c r="C11" s="115"/>
      <c r="E11" s="161"/>
      <c r="F11" s="160"/>
      <c r="G11" s="154"/>
      <c r="K11" s="119"/>
      <c r="L11" s="120"/>
      <c r="M11" s="146"/>
      <c r="N11" s="122"/>
      <c r="P11" s="162"/>
      <c r="Q11" s="146"/>
      <c r="R11" s="120"/>
      <c r="W11" s="120"/>
      <c r="X11" s="146"/>
      <c r="Y11" s="122"/>
      <c r="AA11" s="162"/>
      <c r="AB11" s="146"/>
      <c r="AC11" s="120"/>
      <c r="AH11" s="120"/>
      <c r="AI11" s="146"/>
      <c r="AJ11" s="122"/>
      <c r="AL11" s="162"/>
      <c r="AM11" s="146"/>
      <c r="AN11" s="120"/>
    </row>
    <row r="12" spans="1:40" x14ac:dyDescent="0.25">
      <c r="E12" s="161"/>
      <c r="K12" s="119"/>
    </row>
    <row r="13" spans="1:40" ht="15.75" thickBot="1" x14ac:dyDescent="0.3">
      <c r="A13" s="163" t="s">
        <v>67</v>
      </c>
      <c r="B13" s="163" t="s">
        <v>68</v>
      </c>
      <c r="C13" s="163" t="s">
        <v>69</v>
      </c>
      <c r="D13" s="163" t="s">
        <v>70</v>
      </c>
      <c r="E13" s="163" t="s">
        <v>71</v>
      </c>
      <c r="F13" s="163" t="s">
        <v>72</v>
      </c>
      <c r="G13" s="163" t="s">
        <v>73</v>
      </c>
      <c r="K13" s="119"/>
      <c r="L13" s="164" t="s">
        <v>67</v>
      </c>
      <c r="M13" s="164" t="s">
        <v>68</v>
      </c>
      <c r="N13" s="164" t="s">
        <v>69</v>
      </c>
      <c r="O13" s="164" t="s">
        <v>70</v>
      </c>
      <c r="P13" s="164" t="s">
        <v>71</v>
      </c>
      <c r="Q13" s="164" t="s">
        <v>72</v>
      </c>
      <c r="R13" s="164" t="s">
        <v>73</v>
      </c>
      <c r="W13" s="164" t="s">
        <v>67</v>
      </c>
      <c r="X13" s="164" t="s">
        <v>68</v>
      </c>
      <c r="Y13" s="164" t="s">
        <v>69</v>
      </c>
      <c r="Z13" s="164" t="s">
        <v>70</v>
      </c>
      <c r="AA13" s="164" t="s">
        <v>71</v>
      </c>
      <c r="AB13" s="164" t="s">
        <v>72</v>
      </c>
      <c r="AC13" s="164" t="s">
        <v>73</v>
      </c>
      <c r="AH13" s="164" t="s">
        <v>67</v>
      </c>
      <c r="AI13" s="164" t="s">
        <v>68</v>
      </c>
      <c r="AJ13" s="164" t="s">
        <v>69</v>
      </c>
      <c r="AK13" s="164" t="s">
        <v>70</v>
      </c>
      <c r="AL13" s="164" t="s">
        <v>71</v>
      </c>
      <c r="AM13" s="164" t="s">
        <v>72</v>
      </c>
      <c r="AN13" s="164" t="s">
        <v>73</v>
      </c>
    </row>
    <row r="14" spans="1:40" x14ac:dyDescent="0.25">
      <c r="A14" s="114">
        <f>E6</f>
        <v>45444</v>
      </c>
      <c r="B14" s="115">
        <v>1</v>
      </c>
      <c r="C14" s="116">
        <f>E8</f>
        <v>1142991.9477659273</v>
      </c>
      <c r="D14" s="117">
        <f>IPMT($E$10/12,B14,$E$7,-$E$8,$E$9,0)</f>
        <v>3143.2278563563004</v>
      </c>
      <c r="E14" s="117">
        <f t="shared" ref="E14:E77" si="0">PPMT($E$10/12,B14,$E$7,-$E$8,$E$9,0)</f>
        <v>7386.2562933861036</v>
      </c>
      <c r="F14" s="117">
        <f>SUM(D14:E14)</f>
        <v>10529.484149742404</v>
      </c>
      <c r="G14" s="117">
        <f>C14-E14</f>
        <v>1135605.6914725413</v>
      </c>
      <c r="K14" s="119"/>
      <c r="L14" s="165">
        <f>P6</f>
        <v>45444</v>
      </c>
      <c r="M14" s="122">
        <v>1</v>
      </c>
      <c r="N14" s="130">
        <f>P8</f>
        <v>421319.82541890984</v>
      </c>
      <c r="O14" s="166">
        <f>IPMT($P$10/12,M14,$P$7,-$P$8,$P$9,0)</f>
        <v>1158.6295199020021</v>
      </c>
      <c r="P14" s="166">
        <f>PPMT($P$10/12,M14,$P$7,-$P$8,$P$9,0)</f>
        <v>4293.1441506872425</v>
      </c>
      <c r="Q14" s="166">
        <f>SUM(O14:P14)</f>
        <v>5451.7736705892448</v>
      </c>
      <c r="R14" s="166">
        <f>N14-P14</f>
        <v>417026.68126822257</v>
      </c>
      <c r="W14" s="165">
        <f>AA6</f>
        <v>45444</v>
      </c>
      <c r="X14" s="122">
        <v>1</v>
      </c>
      <c r="Y14" s="130">
        <f>AA8</f>
        <v>750855.11111111077</v>
      </c>
      <c r="Z14" s="166">
        <f>ROUND(Y14*$AA$10/12,2)</f>
        <v>0</v>
      </c>
      <c r="AA14" s="166">
        <f>PPMT($AA$10/12,X14,$AA$7,-$AA$8,$AA$9,0)</f>
        <v>8630.5185185185146</v>
      </c>
      <c r="AB14" s="166">
        <f>ROUND(PMT($AA$10/12,AA7,-AA8,AA9),2)</f>
        <v>8630.52</v>
      </c>
      <c r="AC14" s="166">
        <f>Y14-AA14</f>
        <v>742224.59259259223</v>
      </c>
      <c r="AH14" s="165">
        <f>AL6</f>
        <v>45444</v>
      </c>
      <c r="AI14" s="122">
        <v>1</v>
      </c>
      <c r="AJ14" s="130">
        <f>AL8</f>
        <v>1926970.6185558005</v>
      </c>
      <c r="AK14" s="166">
        <f>ROUND(AJ14*$AL$10/12,2)</f>
        <v>5299.17</v>
      </c>
      <c r="AL14" s="166">
        <f>PPMT($AL$10/12,AI14,$AL$7,-$AL$8,$AL$9,0)</f>
        <v>15374.803809322764</v>
      </c>
      <c r="AM14" s="166">
        <f>ROUND(PMT($AL$10/12,AL7,-AL8,AL9),2)</f>
        <v>20673.97</v>
      </c>
      <c r="AN14" s="166">
        <f>AJ14-AL14</f>
        <v>1911595.8147464779</v>
      </c>
    </row>
    <row r="15" spans="1:40" x14ac:dyDescent="0.25">
      <c r="A15" s="114">
        <f>EDATE(A14,1)</f>
        <v>45474</v>
      </c>
      <c r="B15" s="115">
        <v>2</v>
      </c>
      <c r="C15" s="116">
        <f>G14</f>
        <v>1135605.6914725413</v>
      </c>
      <c r="D15" s="117">
        <f t="shared" ref="D15:D78" si="1">IPMT($E$10/12,B15,$E$7,-$E$8,$E$9,0)</f>
        <v>3122.9156515494888</v>
      </c>
      <c r="E15" s="117">
        <f t="shared" si="0"/>
        <v>7406.5684981929162</v>
      </c>
      <c r="F15" s="117">
        <f t="shared" ref="F15:F78" si="2">SUM(D15:E15)</f>
        <v>10529.484149742406</v>
      </c>
      <c r="G15" s="117">
        <f t="shared" ref="G15:G72" si="3">C15-E15</f>
        <v>1128199.1229743485</v>
      </c>
      <c r="K15" s="119"/>
      <c r="L15" s="165">
        <f>EDATE(L14,1)</f>
        <v>45474</v>
      </c>
      <c r="M15" s="122">
        <v>2</v>
      </c>
      <c r="N15" s="130">
        <f>R14</f>
        <v>417026.68126822257</v>
      </c>
      <c r="O15" s="166">
        <f t="shared" ref="O15:O78" si="4">IPMT($P$10/12,M15,$P$7,-$P$8,$P$9,0)</f>
        <v>1146.8233734876126</v>
      </c>
      <c r="P15" s="166">
        <f t="shared" ref="P15:P78" si="5">PPMT($P$10/12,M15,$P$7,-$P$8,$P$9,0)</f>
        <v>4304.9502971016327</v>
      </c>
      <c r="Q15" s="166">
        <f t="shared" ref="Q15:Q78" si="6">SUM(O15:P15)</f>
        <v>5451.7736705892457</v>
      </c>
      <c r="R15" s="166">
        <f t="shared" ref="R15:R72" si="7">N15-P15</f>
        <v>412721.73097112094</v>
      </c>
      <c r="W15" s="165">
        <f>EDATE(W14,1)</f>
        <v>45474</v>
      </c>
      <c r="X15" s="122">
        <v>2</v>
      </c>
      <c r="Y15" s="130">
        <f>AC14</f>
        <v>742224.59259259223</v>
      </c>
      <c r="Z15" s="166">
        <f t="shared" ref="Z15:Z78" si="8">ROUND(Y15*$AA$10/12,2)</f>
        <v>0</v>
      </c>
      <c r="AA15" s="166">
        <f t="shared" ref="AA15:AA78" si="9">PPMT($AA$10/12,X15,$AA$7,-$AA$8,$AA$9,0)</f>
        <v>8630.5185185185146</v>
      </c>
      <c r="AB15" s="166">
        <f>AB14</f>
        <v>8630.52</v>
      </c>
      <c r="AC15" s="166">
        <f t="shared" ref="AC15:AC72" si="10">Y15-AA15</f>
        <v>733594.07407407369</v>
      </c>
      <c r="AH15" s="165">
        <f>EDATE(AH14,1)</f>
        <v>45474</v>
      </c>
      <c r="AI15" s="122">
        <v>2</v>
      </c>
      <c r="AJ15" s="130">
        <f>AN14</f>
        <v>1911595.8147464779</v>
      </c>
      <c r="AK15" s="166">
        <f t="shared" ref="AK15:AK78" si="11">ROUND(AJ15*$AL$10/12,2)</f>
        <v>5256.89</v>
      </c>
      <c r="AL15" s="166">
        <f t="shared" ref="AL15:AL78" si="12">PPMT($AL$10/12,AI15,$AL$7,-$AL$8,$AL$9,0)</f>
        <v>15417.084519798404</v>
      </c>
      <c r="AM15" s="166">
        <f>AM14</f>
        <v>20673.97</v>
      </c>
      <c r="AN15" s="166">
        <f t="shared" ref="AN15:AN72" si="13">AJ15-AL15</f>
        <v>1896178.7302266795</v>
      </c>
    </row>
    <row r="16" spans="1:40" x14ac:dyDescent="0.25">
      <c r="A16" s="114">
        <f>EDATE(A15,1)</f>
        <v>45505</v>
      </c>
      <c r="B16" s="115">
        <v>3</v>
      </c>
      <c r="C16" s="116">
        <f>G15</f>
        <v>1128199.1229743485</v>
      </c>
      <c r="D16" s="117">
        <f t="shared" si="1"/>
        <v>3102.5475881794582</v>
      </c>
      <c r="E16" s="117">
        <f t="shared" si="0"/>
        <v>7426.9365615629458</v>
      </c>
      <c r="F16" s="117">
        <f t="shared" si="2"/>
        <v>10529.484149742404</v>
      </c>
      <c r="G16" s="117">
        <f t="shared" si="3"/>
        <v>1120772.1864127854</v>
      </c>
      <c r="K16" s="119"/>
      <c r="L16" s="165">
        <f>EDATE(L15,1)</f>
        <v>45505</v>
      </c>
      <c r="M16" s="122">
        <v>3</v>
      </c>
      <c r="N16" s="130">
        <f>R15</f>
        <v>412721.73097112094</v>
      </c>
      <c r="O16" s="166">
        <f t="shared" si="4"/>
        <v>1134.9847601705826</v>
      </c>
      <c r="P16" s="166">
        <f t="shared" si="5"/>
        <v>4316.7889104186615</v>
      </c>
      <c r="Q16" s="166">
        <f t="shared" si="6"/>
        <v>5451.7736705892439</v>
      </c>
      <c r="R16" s="166">
        <f t="shared" si="7"/>
        <v>408404.94206070225</v>
      </c>
      <c r="W16" s="165">
        <f>EDATE(W15,1)</f>
        <v>45505</v>
      </c>
      <c r="X16" s="122">
        <v>3</v>
      </c>
      <c r="Y16" s="130">
        <f>AC15</f>
        <v>733594.07407407369</v>
      </c>
      <c r="Z16" s="166">
        <f t="shared" si="8"/>
        <v>0</v>
      </c>
      <c r="AA16" s="166">
        <f t="shared" si="9"/>
        <v>8630.5185185185146</v>
      </c>
      <c r="AB16" s="166">
        <f t="shared" ref="AB16:AB79" si="14">AB15</f>
        <v>8630.52</v>
      </c>
      <c r="AC16" s="166">
        <f t="shared" si="10"/>
        <v>724963.55555555515</v>
      </c>
      <c r="AH16" s="165">
        <f>EDATE(AH15,1)</f>
        <v>45505</v>
      </c>
      <c r="AI16" s="122">
        <v>3</v>
      </c>
      <c r="AJ16" s="130">
        <f>AN15</f>
        <v>1896178.7302266795</v>
      </c>
      <c r="AK16" s="166">
        <f t="shared" si="11"/>
        <v>5214.49</v>
      </c>
      <c r="AL16" s="166">
        <f t="shared" si="12"/>
        <v>15459.481502227849</v>
      </c>
      <c r="AM16" s="166">
        <f t="shared" ref="AM16:AM79" si="15">AM15</f>
        <v>20673.97</v>
      </c>
      <c r="AN16" s="166">
        <f t="shared" si="13"/>
        <v>1880719.2487244515</v>
      </c>
    </row>
    <row r="17" spans="1:40" x14ac:dyDescent="0.25">
      <c r="A17" s="114">
        <f t="shared" ref="A17:A80" si="16">EDATE(A16,1)</f>
        <v>45536</v>
      </c>
      <c r="B17" s="115">
        <v>4</v>
      </c>
      <c r="C17" s="116">
        <f t="shared" ref="C17:C72" si="17">G16</f>
        <v>1120772.1864127854</v>
      </c>
      <c r="D17" s="117">
        <f t="shared" si="1"/>
        <v>3082.1235126351603</v>
      </c>
      <c r="E17" s="117">
        <f t="shared" si="0"/>
        <v>7447.3606371072447</v>
      </c>
      <c r="F17" s="117">
        <f t="shared" si="2"/>
        <v>10529.484149742406</v>
      </c>
      <c r="G17" s="117">
        <f t="shared" si="3"/>
        <v>1113324.8257756783</v>
      </c>
      <c r="K17" s="119"/>
      <c r="L17" s="165">
        <f t="shared" ref="L17:L80" si="18">EDATE(L16,1)</f>
        <v>45536</v>
      </c>
      <c r="M17" s="122">
        <v>4</v>
      </c>
      <c r="N17" s="130">
        <f t="shared" ref="N17:N72" si="19">R16</f>
        <v>408404.94206070225</v>
      </c>
      <c r="O17" s="166">
        <f t="shared" si="4"/>
        <v>1123.1135906669315</v>
      </c>
      <c r="P17" s="166">
        <f t="shared" si="5"/>
        <v>4328.6600799223133</v>
      </c>
      <c r="Q17" s="166">
        <f t="shared" si="6"/>
        <v>5451.7736705892448</v>
      </c>
      <c r="R17" s="166">
        <f t="shared" si="7"/>
        <v>404076.28198077995</v>
      </c>
      <c r="W17" s="165">
        <f t="shared" ref="W17:W80" si="20">EDATE(W16,1)</f>
        <v>45536</v>
      </c>
      <c r="X17" s="122">
        <v>4</v>
      </c>
      <c r="Y17" s="130">
        <f t="shared" ref="Y17:Y72" si="21">AC16</f>
        <v>724963.55555555515</v>
      </c>
      <c r="Z17" s="166">
        <f t="shared" si="8"/>
        <v>0</v>
      </c>
      <c r="AA17" s="166">
        <f t="shared" si="9"/>
        <v>8630.5185185185146</v>
      </c>
      <c r="AB17" s="166">
        <f t="shared" si="14"/>
        <v>8630.52</v>
      </c>
      <c r="AC17" s="166">
        <f t="shared" si="10"/>
        <v>716333.03703703661</v>
      </c>
      <c r="AH17" s="165">
        <f t="shared" ref="AH17:AH80" si="22">EDATE(AH16,1)</f>
        <v>45536</v>
      </c>
      <c r="AI17" s="122">
        <v>4</v>
      </c>
      <c r="AJ17" s="130">
        <f t="shared" ref="AJ17:AJ72" si="23">AN16</f>
        <v>1880719.2487244515</v>
      </c>
      <c r="AK17" s="166">
        <f t="shared" si="11"/>
        <v>5171.9799999999996</v>
      </c>
      <c r="AL17" s="166">
        <f t="shared" si="12"/>
        <v>15501.995076358977</v>
      </c>
      <c r="AM17" s="166">
        <f t="shared" si="15"/>
        <v>20673.97</v>
      </c>
      <c r="AN17" s="166">
        <f t="shared" si="13"/>
        <v>1865217.2536480925</v>
      </c>
    </row>
    <row r="18" spans="1:40" x14ac:dyDescent="0.25">
      <c r="A18" s="114">
        <f t="shared" si="16"/>
        <v>45566</v>
      </c>
      <c r="B18" s="115">
        <v>5</v>
      </c>
      <c r="C18" s="116">
        <f t="shared" si="17"/>
        <v>1113324.8257756783</v>
      </c>
      <c r="D18" s="117">
        <f t="shared" si="1"/>
        <v>3061.6432708831157</v>
      </c>
      <c r="E18" s="117">
        <f t="shared" si="0"/>
        <v>7467.8408788592888</v>
      </c>
      <c r="F18" s="117">
        <f t="shared" si="2"/>
        <v>10529.484149742404</v>
      </c>
      <c r="G18" s="117">
        <f t="shared" si="3"/>
        <v>1105856.9848968189</v>
      </c>
      <c r="K18" s="119"/>
      <c r="L18" s="165">
        <f t="shared" si="18"/>
        <v>45566</v>
      </c>
      <c r="M18" s="122">
        <v>5</v>
      </c>
      <c r="N18" s="130">
        <f t="shared" si="19"/>
        <v>404076.28198077995</v>
      </c>
      <c r="O18" s="166">
        <f t="shared" si="4"/>
        <v>1111.2097754471454</v>
      </c>
      <c r="P18" s="166">
        <f t="shared" si="5"/>
        <v>4340.5638951420988</v>
      </c>
      <c r="Q18" s="166">
        <f t="shared" si="6"/>
        <v>5451.7736705892439</v>
      </c>
      <c r="R18" s="166">
        <f t="shared" si="7"/>
        <v>399735.71808563784</v>
      </c>
      <c r="W18" s="165">
        <f t="shared" si="20"/>
        <v>45566</v>
      </c>
      <c r="X18" s="122">
        <v>5</v>
      </c>
      <c r="Y18" s="130">
        <f t="shared" si="21"/>
        <v>716333.03703703661</v>
      </c>
      <c r="Z18" s="166">
        <f t="shared" si="8"/>
        <v>0</v>
      </c>
      <c r="AA18" s="166">
        <f t="shared" si="9"/>
        <v>8630.5185185185146</v>
      </c>
      <c r="AB18" s="166">
        <f t="shared" si="14"/>
        <v>8630.52</v>
      </c>
      <c r="AC18" s="166">
        <f t="shared" si="10"/>
        <v>707702.51851851807</v>
      </c>
      <c r="AH18" s="165">
        <f t="shared" si="22"/>
        <v>45566</v>
      </c>
      <c r="AI18" s="122">
        <v>5</v>
      </c>
      <c r="AJ18" s="130">
        <f t="shared" si="23"/>
        <v>1865217.2536480925</v>
      </c>
      <c r="AK18" s="166">
        <f t="shared" si="11"/>
        <v>5129.3500000000004</v>
      </c>
      <c r="AL18" s="166">
        <f t="shared" si="12"/>
        <v>15544.625562818963</v>
      </c>
      <c r="AM18" s="166">
        <f t="shared" si="15"/>
        <v>20673.97</v>
      </c>
      <c r="AN18" s="166">
        <f t="shared" si="13"/>
        <v>1849672.6280852736</v>
      </c>
    </row>
    <row r="19" spans="1:40" x14ac:dyDescent="0.25">
      <c r="A19" s="114">
        <f t="shared" si="16"/>
        <v>45597</v>
      </c>
      <c r="B19" s="115">
        <v>6</v>
      </c>
      <c r="C19" s="116">
        <f t="shared" si="17"/>
        <v>1105856.9848968189</v>
      </c>
      <c r="D19" s="117">
        <f t="shared" si="1"/>
        <v>3041.1067084662523</v>
      </c>
      <c r="E19" s="117">
        <f t="shared" si="0"/>
        <v>7488.3774412761522</v>
      </c>
      <c r="F19" s="117">
        <f t="shared" si="2"/>
        <v>10529.484149742404</v>
      </c>
      <c r="G19" s="117">
        <f t="shared" si="3"/>
        <v>1098368.6074555428</v>
      </c>
      <c r="K19" s="119"/>
      <c r="L19" s="165">
        <f t="shared" si="18"/>
        <v>45597</v>
      </c>
      <c r="M19" s="122">
        <v>6</v>
      </c>
      <c r="N19" s="130">
        <f t="shared" si="19"/>
        <v>399735.71808563784</v>
      </c>
      <c r="O19" s="166">
        <f t="shared" si="4"/>
        <v>1099.2732247355045</v>
      </c>
      <c r="P19" s="166">
        <f t="shared" si="5"/>
        <v>4352.5004458537405</v>
      </c>
      <c r="Q19" s="166">
        <f t="shared" si="6"/>
        <v>5451.7736705892448</v>
      </c>
      <c r="R19" s="166">
        <f t="shared" si="7"/>
        <v>395383.2176397841</v>
      </c>
      <c r="W19" s="165">
        <f t="shared" si="20"/>
        <v>45597</v>
      </c>
      <c r="X19" s="122">
        <v>6</v>
      </c>
      <c r="Y19" s="130">
        <f t="shared" si="21"/>
        <v>707702.51851851807</v>
      </c>
      <c r="Z19" s="166">
        <f t="shared" si="8"/>
        <v>0</v>
      </c>
      <c r="AA19" s="166">
        <f t="shared" si="9"/>
        <v>8630.5185185185146</v>
      </c>
      <c r="AB19" s="166">
        <f t="shared" si="14"/>
        <v>8630.52</v>
      </c>
      <c r="AC19" s="166">
        <f t="shared" si="10"/>
        <v>699071.99999999953</v>
      </c>
      <c r="AH19" s="165">
        <f t="shared" si="22"/>
        <v>45597</v>
      </c>
      <c r="AI19" s="122">
        <v>6</v>
      </c>
      <c r="AJ19" s="130">
        <f t="shared" si="23"/>
        <v>1849672.6280852736</v>
      </c>
      <c r="AK19" s="166">
        <f t="shared" si="11"/>
        <v>5086.6000000000004</v>
      </c>
      <c r="AL19" s="166">
        <f t="shared" si="12"/>
        <v>15587.373283116714</v>
      </c>
      <c r="AM19" s="166">
        <f t="shared" si="15"/>
        <v>20673.97</v>
      </c>
      <c r="AN19" s="166">
        <f t="shared" si="13"/>
        <v>1834085.2548021569</v>
      </c>
    </row>
    <row r="20" spans="1:40" x14ac:dyDescent="0.25">
      <c r="A20" s="114">
        <f t="shared" si="16"/>
        <v>45627</v>
      </c>
      <c r="B20" s="115">
        <v>7</v>
      </c>
      <c r="C20" s="116">
        <f t="shared" si="17"/>
        <v>1098368.6074555428</v>
      </c>
      <c r="D20" s="117">
        <f t="shared" si="1"/>
        <v>3020.513670502743</v>
      </c>
      <c r="E20" s="117">
        <f t="shared" si="0"/>
        <v>7508.9704792396615</v>
      </c>
      <c r="F20" s="117">
        <f t="shared" si="2"/>
        <v>10529.484149742404</v>
      </c>
      <c r="G20" s="117">
        <f t="shared" si="3"/>
        <v>1090859.6369763031</v>
      </c>
      <c r="K20" s="119"/>
      <c r="L20" s="165">
        <f t="shared" si="18"/>
        <v>45627</v>
      </c>
      <c r="M20" s="122">
        <v>7</v>
      </c>
      <c r="N20" s="130">
        <f t="shared" si="19"/>
        <v>395383.2176397841</v>
      </c>
      <c r="O20" s="166">
        <f t="shared" si="4"/>
        <v>1087.3038485094066</v>
      </c>
      <c r="P20" s="166">
        <f t="shared" si="5"/>
        <v>4364.4698220798382</v>
      </c>
      <c r="Q20" s="166">
        <f t="shared" si="6"/>
        <v>5451.7736705892448</v>
      </c>
      <c r="R20" s="166">
        <f t="shared" si="7"/>
        <v>391018.74781770428</v>
      </c>
      <c r="W20" s="165">
        <f t="shared" si="20"/>
        <v>45627</v>
      </c>
      <c r="X20" s="122">
        <v>7</v>
      </c>
      <c r="Y20" s="130">
        <f t="shared" si="21"/>
        <v>699071.99999999953</v>
      </c>
      <c r="Z20" s="166">
        <f t="shared" si="8"/>
        <v>0</v>
      </c>
      <c r="AA20" s="166">
        <f t="shared" si="9"/>
        <v>8630.5185185185146</v>
      </c>
      <c r="AB20" s="166">
        <f t="shared" si="14"/>
        <v>8630.52</v>
      </c>
      <c r="AC20" s="166">
        <f t="shared" si="10"/>
        <v>690441.48148148099</v>
      </c>
      <c r="AH20" s="165">
        <f t="shared" si="22"/>
        <v>45627</v>
      </c>
      <c r="AI20" s="122">
        <v>7</v>
      </c>
      <c r="AJ20" s="130">
        <f t="shared" si="23"/>
        <v>1834085.2548021569</v>
      </c>
      <c r="AK20" s="166">
        <f t="shared" si="11"/>
        <v>5043.7299999999996</v>
      </c>
      <c r="AL20" s="166">
        <f t="shared" si="12"/>
        <v>15630.238559645286</v>
      </c>
      <c r="AM20" s="166">
        <f t="shared" si="15"/>
        <v>20673.97</v>
      </c>
      <c r="AN20" s="166">
        <f t="shared" si="13"/>
        <v>1818455.0162425116</v>
      </c>
    </row>
    <row r="21" spans="1:40" x14ac:dyDescent="0.25">
      <c r="A21" s="114">
        <f>EDATE(A20,1)</f>
        <v>45658</v>
      </c>
      <c r="B21" s="115">
        <v>8</v>
      </c>
      <c r="C21" s="116">
        <f t="shared" si="17"/>
        <v>1090859.6369763031</v>
      </c>
      <c r="D21" s="117">
        <f t="shared" si="1"/>
        <v>2999.8640016848335</v>
      </c>
      <c r="E21" s="117">
        <f t="shared" si="0"/>
        <v>7529.6201480575701</v>
      </c>
      <c r="F21" s="117">
        <f t="shared" si="2"/>
        <v>10529.484149742404</v>
      </c>
      <c r="G21" s="117">
        <f t="shared" si="3"/>
        <v>1083330.0168282455</v>
      </c>
      <c r="K21" s="119"/>
      <c r="L21" s="165">
        <f>EDATE(L20,1)</f>
        <v>45658</v>
      </c>
      <c r="M21" s="122">
        <v>8</v>
      </c>
      <c r="N21" s="130">
        <f t="shared" si="19"/>
        <v>391018.74781770428</v>
      </c>
      <c r="O21" s="166">
        <f t="shared" si="4"/>
        <v>1075.3015564986874</v>
      </c>
      <c r="P21" s="166">
        <f t="shared" si="5"/>
        <v>4376.4721140905576</v>
      </c>
      <c r="Q21" s="166">
        <f t="shared" si="6"/>
        <v>5451.7736705892448</v>
      </c>
      <c r="R21" s="166">
        <f t="shared" si="7"/>
        <v>386642.2757036137</v>
      </c>
      <c r="W21" s="165">
        <f>EDATE(W20,1)</f>
        <v>45658</v>
      </c>
      <c r="X21" s="122">
        <v>8</v>
      </c>
      <c r="Y21" s="130">
        <f t="shared" si="21"/>
        <v>690441.48148148099</v>
      </c>
      <c r="Z21" s="166">
        <f t="shared" si="8"/>
        <v>0</v>
      </c>
      <c r="AA21" s="166">
        <f t="shared" si="9"/>
        <v>8630.5185185185146</v>
      </c>
      <c r="AB21" s="166">
        <f t="shared" si="14"/>
        <v>8630.52</v>
      </c>
      <c r="AC21" s="166">
        <f t="shared" si="10"/>
        <v>681810.96296296245</v>
      </c>
      <c r="AH21" s="165">
        <f>EDATE(AH20,1)</f>
        <v>45658</v>
      </c>
      <c r="AI21" s="122">
        <v>8</v>
      </c>
      <c r="AJ21" s="130">
        <f t="shared" si="23"/>
        <v>1818455.0162425116</v>
      </c>
      <c r="AK21" s="166">
        <f t="shared" si="11"/>
        <v>5000.75</v>
      </c>
      <c r="AL21" s="166">
        <f t="shared" si="12"/>
        <v>15673.221715684311</v>
      </c>
      <c r="AM21" s="166">
        <f t="shared" si="15"/>
        <v>20673.97</v>
      </c>
      <c r="AN21" s="166">
        <f t="shared" si="13"/>
        <v>1802781.7945268273</v>
      </c>
    </row>
    <row r="22" spans="1:40" x14ac:dyDescent="0.25">
      <c r="A22" s="114">
        <f t="shared" si="16"/>
        <v>45689</v>
      </c>
      <c r="B22" s="115">
        <v>9</v>
      </c>
      <c r="C22" s="116">
        <f t="shared" si="17"/>
        <v>1083330.0168282455</v>
      </c>
      <c r="D22" s="117">
        <f t="shared" si="1"/>
        <v>2979.1575462776755</v>
      </c>
      <c r="E22" s="117">
        <f t="shared" si="0"/>
        <v>7550.3266034647286</v>
      </c>
      <c r="F22" s="117">
        <f t="shared" si="2"/>
        <v>10529.484149742404</v>
      </c>
      <c r="G22" s="117">
        <f t="shared" si="3"/>
        <v>1075779.6902247807</v>
      </c>
      <c r="K22" s="119"/>
      <c r="L22" s="165">
        <f t="shared" si="18"/>
        <v>45689</v>
      </c>
      <c r="M22" s="122">
        <v>9</v>
      </c>
      <c r="N22" s="130">
        <f t="shared" si="19"/>
        <v>386642.2757036137</v>
      </c>
      <c r="O22" s="166">
        <f t="shared" si="4"/>
        <v>1063.2662581849379</v>
      </c>
      <c r="P22" s="166">
        <f t="shared" si="5"/>
        <v>4388.5074124043067</v>
      </c>
      <c r="Q22" s="166">
        <f t="shared" si="6"/>
        <v>5451.7736705892448</v>
      </c>
      <c r="R22" s="166">
        <f t="shared" si="7"/>
        <v>382253.76829120942</v>
      </c>
      <c r="W22" s="165">
        <f t="shared" si="20"/>
        <v>45689</v>
      </c>
      <c r="X22" s="122">
        <v>9</v>
      </c>
      <c r="Y22" s="130">
        <f t="shared" si="21"/>
        <v>681810.96296296245</v>
      </c>
      <c r="Z22" s="166">
        <f t="shared" si="8"/>
        <v>0</v>
      </c>
      <c r="AA22" s="166">
        <f t="shared" si="9"/>
        <v>8630.5185185185146</v>
      </c>
      <c r="AB22" s="166">
        <f t="shared" si="14"/>
        <v>8630.52</v>
      </c>
      <c r="AC22" s="166">
        <f t="shared" si="10"/>
        <v>673180.44444444391</v>
      </c>
      <c r="AH22" s="165">
        <f t="shared" si="22"/>
        <v>45689</v>
      </c>
      <c r="AI22" s="122">
        <v>9</v>
      </c>
      <c r="AJ22" s="130">
        <f t="shared" si="23"/>
        <v>1802781.7945268273</v>
      </c>
      <c r="AK22" s="166">
        <f t="shared" si="11"/>
        <v>4957.6499999999996</v>
      </c>
      <c r="AL22" s="166">
        <f t="shared" si="12"/>
        <v>15716.323075402443</v>
      </c>
      <c r="AM22" s="166">
        <f t="shared" si="15"/>
        <v>20673.97</v>
      </c>
      <c r="AN22" s="166">
        <f t="shared" si="13"/>
        <v>1787065.4714514248</v>
      </c>
    </row>
    <row r="23" spans="1:40" x14ac:dyDescent="0.25">
      <c r="A23" s="114">
        <f t="shared" si="16"/>
        <v>45717</v>
      </c>
      <c r="B23" s="115">
        <v>10</v>
      </c>
      <c r="C23" s="116">
        <f t="shared" si="17"/>
        <v>1075779.6902247807</v>
      </c>
      <c r="D23" s="117">
        <f t="shared" si="1"/>
        <v>2958.3941481181473</v>
      </c>
      <c r="E23" s="117">
        <f t="shared" si="0"/>
        <v>7571.0900016242567</v>
      </c>
      <c r="F23" s="117">
        <f t="shared" si="2"/>
        <v>10529.484149742404</v>
      </c>
      <c r="G23" s="117">
        <f t="shared" si="3"/>
        <v>1068208.6002231564</v>
      </c>
      <c r="K23" s="119"/>
      <c r="L23" s="165">
        <f t="shared" si="18"/>
        <v>45717</v>
      </c>
      <c r="M23" s="122">
        <v>10</v>
      </c>
      <c r="N23" s="130">
        <f t="shared" si="19"/>
        <v>382253.76829120942</v>
      </c>
      <c r="O23" s="166">
        <f t="shared" si="4"/>
        <v>1051.1978628008262</v>
      </c>
      <c r="P23" s="166">
        <f t="shared" si="5"/>
        <v>4400.5758077884184</v>
      </c>
      <c r="Q23" s="166">
        <f t="shared" si="6"/>
        <v>5451.7736705892448</v>
      </c>
      <c r="R23" s="166">
        <f t="shared" si="7"/>
        <v>377853.19248342101</v>
      </c>
      <c r="W23" s="165">
        <f t="shared" si="20"/>
        <v>45717</v>
      </c>
      <c r="X23" s="122">
        <v>10</v>
      </c>
      <c r="Y23" s="130">
        <f t="shared" si="21"/>
        <v>673180.44444444391</v>
      </c>
      <c r="Z23" s="166">
        <f t="shared" si="8"/>
        <v>0</v>
      </c>
      <c r="AA23" s="166">
        <f t="shared" si="9"/>
        <v>8630.5185185185146</v>
      </c>
      <c r="AB23" s="166">
        <f t="shared" si="14"/>
        <v>8630.52</v>
      </c>
      <c r="AC23" s="166">
        <f t="shared" si="10"/>
        <v>664549.92592592537</v>
      </c>
      <c r="AH23" s="165">
        <f t="shared" si="22"/>
        <v>45717</v>
      </c>
      <c r="AI23" s="122">
        <v>10</v>
      </c>
      <c r="AJ23" s="130">
        <f t="shared" si="23"/>
        <v>1787065.4714514248</v>
      </c>
      <c r="AK23" s="166">
        <f t="shared" si="11"/>
        <v>4914.43</v>
      </c>
      <c r="AL23" s="166">
        <f t="shared" si="12"/>
        <v>15759.5429638598</v>
      </c>
      <c r="AM23" s="166">
        <f t="shared" si="15"/>
        <v>20673.97</v>
      </c>
      <c r="AN23" s="166">
        <f t="shared" si="13"/>
        <v>1771305.9284875649</v>
      </c>
    </row>
    <row r="24" spans="1:40" x14ac:dyDescent="0.25">
      <c r="A24" s="114">
        <f t="shared" si="16"/>
        <v>45748</v>
      </c>
      <c r="B24" s="115">
        <v>11</v>
      </c>
      <c r="C24" s="116">
        <f t="shared" si="17"/>
        <v>1068208.6002231564</v>
      </c>
      <c r="D24" s="117">
        <f t="shared" si="1"/>
        <v>2937.5736506136805</v>
      </c>
      <c r="E24" s="117">
        <f t="shared" si="0"/>
        <v>7591.910499128724</v>
      </c>
      <c r="F24" s="117">
        <f t="shared" si="2"/>
        <v>10529.484149742404</v>
      </c>
      <c r="G24" s="117">
        <f t="shared" si="3"/>
        <v>1060616.6897240276</v>
      </c>
      <c r="L24" s="165">
        <f t="shared" si="18"/>
        <v>45748</v>
      </c>
      <c r="M24" s="122">
        <v>11</v>
      </c>
      <c r="N24" s="130">
        <f t="shared" si="19"/>
        <v>377853.19248342101</v>
      </c>
      <c r="O24" s="166">
        <f t="shared" si="4"/>
        <v>1039.0962793294079</v>
      </c>
      <c r="P24" s="166">
        <f t="shared" si="5"/>
        <v>4412.6773912598373</v>
      </c>
      <c r="Q24" s="166">
        <f t="shared" si="6"/>
        <v>5451.7736705892457</v>
      </c>
      <c r="R24" s="166">
        <f t="shared" si="7"/>
        <v>373440.51509216119</v>
      </c>
      <c r="W24" s="165">
        <f t="shared" si="20"/>
        <v>45748</v>
      </c>
      <c r="X24" s="122">
        <v>11</v>
      </c>
      <c r="Y24" s="130">
        <f t="shared" si="21"/>
        <v>664549.92592592537</v>
      </c>
      <c r="Z24" s="166">
        <f t="shared" si="8"/>
        <v>0</v>
      </c>
      <c r="AA24" s="166">
        <f t="shared" si="9"/>
        <v>8630.5185185185146</v>
      </c>
      <c r="AB24" s="166">
        <f t="shared" si="14"/>
        <v>8630.52</v>
      </c>
      <c r="AC24" s="166">
        <f t="shared" si="10"/>
        <v>655919.40740740683</v>
      </c>
      <c r="AH24" s="165">
        <f t="shared" si="22"/>
        <v>45748</v>
      </c>
      <c r="AI24" s="122">
        <v>11</v>
      </c>
      <c r="AJ24" s="130">
        <f t="shared" si="23"/>
        <v>1771305.9284875649</v>
      </c>
      <c r="AK24" s="166">
        <f t="shared" si="11"/>
        <v>4871.09</v>
      </c>
      <c r="AL24" s="166">
        <f t="shared" si="12"/>
        <v>15802.881707010412</v>
      </c>
      <c r="AM24" s="166">
        <f t="shared" si="15"/>
        <v>20673.97</v>
      </c>
      <c r="AN24" s="166">
        <f t="shared" si="13"/>
        <v>1755503.0467805546</v>
      </c>
    </row>
    <row r="25" spans="1:40" x14ac:dyDescent="0.25">
      <c r="A25" s="114">
        <f t="shared" si="16"/>
        <v>45778</v>
      </c>
      <c r="B25" s="115">
        <v>12</v>
      </c>
      <c r="C25" s="116">
        <f t="shared" si="17"/>
        <v>1060616.6897240276</v>
      </c>
      <c r="D25" s="117">
        <f t="shared" si="1"/>
        <v>2916.6958967410769</v>
      </c>
      <c r="E25" s="117">
        <f t="shared" si="0"/>
        <v>7612.7882530013276</v>
      </c>
      <c r="F25" s="117">
        <f t="shared" si="2"/>
        <v>10529.484149742404</v>
      </c>
      <c r="G25" s="117">
        <f t="shared" si="3"/>
        <v>1053003.9014710262</v>
      </c>
      <c r="L25" s="165">
        <f t="shared" si="18"/>
        <v>45778</v>
      </c>
      <c r="M25" s="122">
        <v>12</v>
      </c>
      <c r="N25" s="130">
        <f t="shared" si="19"/>
        <v>373440.51509216119</v>
      </c>
      <c r="O25" s="166">
        <f t="shared" si="4"/>
        <v>1026.9614165034436</v>
      </c>
      <c r="P25" s="166">
        <f t="shared" si="5"/>
        <v>4424.8122540858012</v>
      </c>
      <c r="Q25" s="166">
        <f t="shared" si="6"/>
        <v>5451.7736705892448</v>
      </c>
      <c r="R25" s="166">
        <f t="shared" si="7"/>
        <v>369015.70283807541</v>
      </c>
      <c r="W25" s="165">
        <f t="shared" si="20"/>
        <v>45778</v>
      </c>
      <c r="X25" s="122">
        <v>12</v>
      </c>
      <c r="Y25" s="130">
        <f t="shared" si="21"/>
        <v>655919.40740740683</v>
      </c>
      <c r="Z25" s="166">
        <f t="shared" si="8"/>
        <v>0</v>
      </c>
      <c r="AA25" s="166">
        <f t="shared" si="9"/>
        <v>8630.5185185185146</v>
      </c>
      <c r="AB25" s="166">
        <f t="shared" si="14"/>
        <v>8630.52</v>
      </c>
      <c r="AC25" s="166">
        <f t="shared" si="10"/>
        <v>647288.88888888829</v>
      </c>
      <c r="AH25" s="165">
        <f t="shared" si="22"/>
        <v>45778</v>
      </c>
      <c r="AI25" s="122">
        <v>12</v>
      </c>
      <c r="AJ25" s="130">
        <f t="shared" si="23"/>
        <v>1755503.0467805546</v>
      </c>
      <c r="AK25" s="166">
        <f t="shared" si="11"/>
        <v>4827.63</v>
      </c>
      <c r="AL25" s="166">
        <f t="shared" si="12"/>
        <v>15846.339631704692</v>
      </c>
      <c r="AM25" s="166">
        <f t="shared" si="15"/>
        <v>20673.97</v>
      </c>
      <c r="AN25" s="166">
        <f t="shared" si="13"/>
        <v>1739656.70714885</v>
      </c>
    </row>
    <row r="26" spans="1:40" x14ac:dyDescent="0.25">
      <c r="A26" s="114">
        <f t="shared" si="16"/>
        <v>45809</v>
      </c>
      <c r="B26" s="115">
        <v>13</v>
      </c>
      <c r="C26" s="116">
        <f t="shared" si="17"/>
        <v>1053003.9014710262</v>
      </c>
      <c r="D26" s="117">
        <f t="shared" si="1"/>
        <v>2895.7607290453229</v>
      </c>
      <c r="E26" s="117">
        <f t="shared" si="0"/>
        <v>7633.7234206970816</v>
      </c>
      <c r="F26" s="117">
        <f t="shared" si="2"/>
        <v>10529.484149742404</v>
      </c>
      <c r="G26" s="117">
        <f t="shared" si="3"/>
        <v>1045370.1780503292</v>
      </c>
      <c r="L26" s="165">
        <f t="shared" si="18"/>
        <v>45809</v>
      </c>
      <c r="M26" s="122">
        <v>13</v>
      </c>
      <c r="N26" s="130">
        <f t="shared" si="19"/>
        <v>369015.70283807541</v>
      </c>
      <c r="O26" s="166">
        <f t="shared" si="4"/>
        <v>1014.7931828047076</v>
      </c>
      <c r="P26" s="166">
        <f t="shared" si="5"/>
        <v>4436.9804877845372</v>
      </c>
      <c r="Q26" s="166">
        <f t="shared" si="6"/>
        <v>5451.7736705892448</v>
      </c>
      <c r="R26" s="166">
        <f t="shared" si="7"/>
        <v>364578.72235029086</v>
      </c>
      <c r="W26" s="165">
        <f t="shared" si="20"/>
        <v>45809</v>
      </c>
      <c r="X26" s="122">
        <v>13</v>
      </c>
      <c r="Y26" s="130">
        <f t="shared" si="21"/>
        <v>647288.88888888829</v>
      </c>
      <c r="Z26" s="166">
        <f t="shared" si="8"/>
        <v>0</v>
      </c>
      <c r="AA26" s="166">
        <f t="shared" si="9"/>
        <v>8630.5185185185146</v>
      </c>
      <c r="AB26" s="166">
        <f t="shared" si="14"/>
        <v>8630.52</v>
      </c>
      <c r="AC26" s="166">
        <f t="shared" si="10"/>
        <v>638658.37037036975</v>
      </c>
      <c r="AH26" s="165">
        <f t="shared" si="22"/>
        <v>45809</v>
      </c>
      <c r="AI26" s="122">
        <v>13</v>
      </c>
      <c r="AJ26" s="130">
        <f t="shared" si="23"/>
        <v>1739656.70714885</v>
      </c>
      <c r="AK26" s="166">
        <f t="shared" si="11"/>
        <v>4784.0600000000004</v>
      </c>
      <c r="AL26" s="166">
        <f t="shared" si="12"/>
        <v>15889.91706569188</v>
      </c>
      <c r="AM26" s="166">
        <f t="shared" si="15"/>
        <v>20673.97</v>
      </c>
      <c r="AN26" s="166">
        <f t="shared" si="13"/>
        <v>1723766.7900831581</v>
      </c>
    </row>
    <row r="27" spans="1:40" x14ac:dyDescent="0.25">
      <c r="A27" s="114">
        <f t="shared" si="16"/>
        <v>45839</v>
      </c>
      <c r="B27" s="115">
        <v>14</v>
      </c>
      <c r="C27" s="116">
        <f t="shared" si="17"/>
        <v>1045370.1780503292</v>
      </c>
      <c r="D27" s="117">
        <f t="shared" si="1"/>
        <v>2874.7679896384057</v>
      </c>
      <c r="E27" s="117">
        <f t="shared" si="0"/>
        <v>7654.7161601039988</v>
      </c>
      <c r="F27" s="117">
        <f t="shared" si="2"/>
        <v>10529.484149742404</v>
      </c>
      <c r="G27" s="117">
        <f t="shared" si="3"/>
        <v>1037715.4618902252</v>
      </c>
      <c r="L27" s="165">
        <f t="shared" si="18"/>
        <v>45839</v>
      </c>
      <c r="M27" s="122">
        <v>14</v>
      </c>
      <c r="N27" s="130">
        <f t="shared" si="19"/>
        <v>364578.72235029086</v>
      </c>
      <c r="O27" s="166">
        <f t="shared" si="4"/>
        <v>1002.5914864632999</v>
      </c>
      <c r="P27" s="166">
        <f t="shared" si="5"/>
        <v>4449.1821841259443</v>
      </c>
      <c r="Q27" s="166">
        <f t="shared" si="6"/>
        <v>5451.7736705892439</v>
      </c>
      <c r="R27" s="166">
        <f t="shared" si="7"/>
        <v>360129.54016616492</v>
      </c>
      <c r="W27" s="165">
        <f t="shared" si="20"/>
        <v>45839</v>
      </c>
      <c r="X27" s="122">
        <v>14</v>
      </c>
      <c r="Y27" s="130">
        <f t="shared" si="21"/>
        <v>638658.37037036975</v>
      </c>
      <c r="Z27" s="166">
        <f t="shared" si="8"/>
        <v>0</v>
      </c>
      <c r="AA27" s="166">
        <f t="shared" si="9"/>
        <v>8630.5185185185146</v>
      </c>
      <c r="AB27" s="166">
        <f t="shared" si="14"/>
        <v>8630.52</v>
      </c>
      <c r="AC27" s="166">
        <f t="shared" si="10"/>
        <v>630027.85185185121</v>
      </c>
      <c r="AH27" s="165">
        <f t="shared" si="22"/>
        <v>45839</v>
      </c>
      <c r="AI27" s="122">
        <v>14</v>
      </c>
      <c r="AJ27" s="130">
        <f t="shared" si="23"/>
        <v>1723766.7900831581</v>
      </c>
      <c r="AK27" s="166">
        <f t="shared" si="11"/>
        <v>4740.3599999999997</v>
      </c>
      <c r="AL27" s="166">
        <f t="shared" si="12"/>
        <v>15933.614337622534</v>
      </c>
      <c r="AM27" s="166">
        <f t="shared" si="15"/>
        <v>20673.97</v>
      </c>
      <c r="AN27" s="166">
        <f t="shared" si="13"/>
        <v>1707833.1757455356</v>
      </c>
    </row>
    <row r="28" spans="1:40" x14ac:dyDescent="0.25">
      <c r="A28" s="114">
        <f t="shared" si="16"/>
        <v>45870</v>
      </c>
      <c r="B28" s="115">
        <v>15</v>
      </c>
      <c r="C28" s="116">
        <f t="shared" si="17"/>
        <v>1037715.4618902252</v>
      </c>
      <c r="D28" s="117">
        <f t="shared" si="1"/>
        <v>2853.7175201981204</v>
      </c>
      <c r="E28" s="117">
        <f t="shared" si="0"/>
        <v>7675.7666295442841</v>
      </c>
      <c r="F28" s="117">
        <f t="shared" si="2"/>
        <v>10529.484149742404</v>
      </c>
      <c r="G28" s="117">
        <f t="shared" si="3"/>
        <v>1030039.6952606809</v>
      </c>
      <c r="L28" s="165">
        <f t="shared" si="18"/>
        <v>45870</v>
      </c>
      <c r="M28" s="122">
        <v>15</v>
      </c>
      <c r="N28" s="130">
        <f t="shared" si="19"/>
        <v>360129.54016616492</v>
      </c>
      <c r="O28" s="166">
        <f t="shared" si="4"/>
        <v>990.35623545695398</v>
      </c>
      <c r="P28" s="166">
        <f t="shared" si="5"/>
        <v>4461.4174351322908</v>
      </c>
      <c r="Q28" s="166">
        <f t="shared" si="6"/>
        <v>5451.7736705892448</v>
      </c>
      <c r="R28" s="166">
        <f t="shared" si="7"/>
        <v>355668.12273103261</v>
      </c>
      <c r="W28" s="165">
        <f t="shared" si="20"/>
        <v>45870</v>
      </c>
      <c r="X28" s="122">
        <v>15</v>
      </c>
      <c r="Y28" s="130">
        <f t="shared" si="21"/>
        <v>630027.85185185121</v>
      </c>
      <c r="Z28" s="166">
        <f t="shared" si="8"/>
        <v>0</v>
      </c>
      <c r="AA28" s="166">
        <f t="shared" si="9"/>
        <v>8630.5185185185146</v>
      </c>
      <c r="AB28" s="166">
        <f t="shared" si="14"/>
        <v>8630.52</v>
      </c>
      <c r="AC28" s="166">
        <f t="shared" si="10"/>
        <v>621397.33333333267</v>
      </c>
      <c r="AH28" s="165">
        <f t="shared" si="22"/>
        <v>45870</v>
      </c>
      <c r="AI28" s="122">
        <v>15</v>
      </c>
      <c r="AJ28" s="130">
        <f t="shared" si="23"/>
        <v>1707833.1757455356</v>
      </c>
      <c r="AK28" s="166">
        <f t="shared" si="11"/>
        <v>4696.54</v>
      </c>
      <c r="AL28" s="166">
        <f t="shared" si="12"/>
        <v>15977.431777050995</v>
      </c>
      <c r="AM28" s="166">
        <f t="shared" si="15"/>
        <v>20673.97</v>
      </c>
      <c r="AN28" s="166">
        <f t="shared" si="13"/>
        <v>1691855.7439684847</v>
      </c>
    </row>
    <row r="29" spans="1:40" x14ac:dyDescent="0.25">
      <c r="A29" s="114">
        <f t="shared" si="16"/>
        <v>45901</v>
      </c>
      <c r="B29" s="115">
        <v>16</v>
      </c>
      <c r="C29" s="116">
        <f t="shared" si="17"/>
        <v>1030039.6952606809</v>
      </c>
      <c r="D29" s="117">
        <f t="shared" si="1"/>
        <v>2832.6091619668728</v>
      </c>
      <c r="E29" s="117">
        <f t="shared" si="0"/>
        <v>7696.8749877755317</v>
      </c>
      <c r="F29" s="117">
        <f t="shared" si="2"/>
        <v>10529.484149742404</v>
      </c>
      <c r="G29" s="117">
        <f t="shared" si="3"/>
        <v>1022342.8202729053</v>
      </c>
      <c r="L29" s="165">
        <f t="shared" si="18"/>
        <v>45901</v>
      </c>
      <c r="M29" s="122">
        <v>16</v>
      </c>
      <c r="N29" s="130">
        <f t="shared" si="19"/>
        <v>355668.12273103261</v>
      </c>
      <c r="O29" s="166">
        <f t="shared" si="4"/>
        <v>978.08733751033992</v>
      </c>
      <c r="P29" s="166">
        <f t="shared" si="5"/>
        <v>4473.6863330789056</v>
      </c>
      <c r="Q29" s="166">
        <f t="shared" si="6"/>
        <v>5451.7736705892457</v>
      </c>
      <c r="R29" s="166">
        <f t="shared" si="7"/>
        <v>351194.43639795372</v>
      </c>
      <c r="W29" s="165">
        <f t="shared" si="20"/>
        <v>45901</v>
      </c>
      <c r="X29" s="122">
        <v>16</v>
      </c>
      <c r="Y29" s="130">
        <f t="shared" si="21"/>
        <v>621397.33333333267</v>
      </c>
      <c r="Z29" s="166">
        <f t="shared" si="8"/>
        <v>0</v>
      </c>
      <c r="AA29" s="166">
        <f t="shared" si="9"/>
        <v>8630.5185185185146</v>
      </c>
      <c r="AB29" s="166">
        <f t="shared" si="14"/>
        <v>8630.52</v>
      </c>
      <c r="AC29" s="166">
        <f t="shared" si="10"/>
        <v>612766.81481481413</v>
      </c>
      <c r="AH29" s="165">
        <f t="shared" si="22"/>
        <v>45901</v>
      </c>
      <c r="AI29" s="122">
        <v>16</v>
      </c>
      <c r="AJ29" s="130">
        <f t="shared" si="23"/>
        <v>1691855.7439684847</v>
      </c>
      <c r="AK29" s="166">
        <f t="shared" si="11"/>
        <v>4652.6000000000004</v>
      </c>
      <c r="AL29" s="166">
        <f t="shared" si="12"/>
        <v>16021.369714437888</v>
      </c>
      <c r="AM29" s="166">
        <f t="shared" si="15"/>
        <v>20673.97</v>
      </c>
      <c r="AN29" s="166">
        <f t="shared" si="13"/>
        <v>1675834.3742540467</v>
      </c>
    </row>
    <row r="30" spans="1:40" x14ac:dyDescent="0.25">
      <c r="A30" s="114">
        <f t="shared" si="16"/>
        <v>45931</v>
      </c>
      <c r="B30" s="115">
        <v>17</v>
      </c>
      <c r="C30" s="116">
        <f t="shared" si="17"/>
        <v>1022342.8202729053</v>
      </c>
      <c r="D30" s="117">
        <f t="shared" si="1"/>
        <v>2811.4427557504905</v>
      </c>
      <c r="E30" s="117">
        <f t="shared" si="0"/>
        <v>7718.0413939919144</v>
      </c>
      <c r="F30" s="117">
        <f t="shared" si="2"/>
        <v>10529.484149742406</v>
      </c>
      <c r="G30" s="117">
        <f t="shared" si="3"/>
        <v>1014624.7788789134</v>
      </c>
      <c r="L30" s="165">
        <f t="shared" si="18"/>
        <v>45931</v>
      </c>
      <c r="M30" s="122">
        <v>17</v>
      </c>
      <c r="N30" s="130">
        <f t="shared" si="19"/>
        <v>351194.43639795372</v>
      </c>
      <c r="O30" s="166">
        <f t="shared" si="4"/>
        <v>965.78470009437297</v>
      </c>
      <c r="P30" s="166">
        <f t="shared" si="5"/>
        <v>4485.9889704948719</v>
      </c>
      <c r="Q30" s="166">
        <f t="shared" si="6"/>
        <v>5451.7736705892448</v>
      </c>
      <c r="R30" s="166">
        <f t="shared" si="7"/>
        <v>346708.44742745883</v>
      </c>
      <c r="W30" s="165">
        <f t="shared" si="20"/>
        <v>45931</v>
      </c>
      <c r="X30" s="122">
        <v>17</v>
      </c>
      <c r="Y30" s="130">
        <f t="shared" si="21"/>
        <v>612766.81481481413</v>
      </c>
      <c r="Z30" s="166">
        <f t="shared" si="8"/>
        <v>0</v>
      </c>
      <c r="AA30" s="166">
        <f t="shared" si="9"/>
        <v>8630.5185185185146</v>
      </c>
      <c r="AB30" s="166">
        <f t="shared" si="14"/>
        <v>8630.52</v>
      </c>
      <c r="AC30" s="166">
        <f t="shared" si="10"/>
        <v>604136.29629629559</v>
      </c>
      <c r="AH30" s="165">
        <f t="shared" si="22"/>
        <v>45931</v>
      </c>
      <c r="AI30" s="122">
        <v>17</v>
      </c>
      <c r="AJ30" s="130">
        <f t="shared" si="23"/>
        <v>1675834.3742540467</v>
      </c>
      <c r="AK30" s="166">
        <f t="shared" si="11"/>
        <v>4608.54</v>
      </c>
      <c r="AL30" s="166">
        <f t="shared" si="12"/>
        <v>16065.42848115259</v>
      </c>
      <c r="AM30" s="166">
        <f t="shared" si="15"/>
        <v>20673.97</v>
      </c>
      <c r="AN30" s="166">
        <f t="shared" si="13"/>
        <v>1659768.9457728942</v>
      </c>
    </row>
    <row r="31" spans="1:40" x14ac:dyDescent="0.25">
      <c r="A31" s="114">
        <f t="shared" si="16"/>
        <v>45962</v>
      </c>
      <c r="B31" s="115">
        <v>18</v>
      </c>
      <c r="C31" s="116">
        <f t="shared" si="17"/>
        <v>1014624.7788789134</v>
      </c>
      <c r="D31" s="117">
        <f t="shared" si="1"/>
        <v>2790.2181419170124</v>
      </c>
      <c r="E31" s="117">
        <f t="shared" si="0"/>
        <v>7739.2660078253921</v>
      </c>
      <c r="F31" s="117">
        <f t="shared" si="2"/>
        <v>10529.484149742404</v>
      </c>
      <c r="G31" s="117">
        <f t="shared" si="3"/>
        <v>1006885.512871088</v>
      </c>
      <c r="L31" s="165">
        <f t="shared" si="18"/>
        <v>45962</v>
      </c>
      <c r="M31" s="122">
        <v>18</v>
      </c>
      <c r="N31" s="130">
        <f t="shared" si="19"/>
        <v>346708.44742745883</v>
      </c>
      <c r="O31" s="166">
        <f t="shared" si="4"/>
        <v>953.44823042551184</v>
      </c>
      <c r="P31" s="166">
        <f t="shared" si="5"/>
        <v>4498.3254401637332</v>
      </c>
      <c r="Q31" s="166">
        <f t="shared" si="6"/>
        <v>5451.7736705892448</v>
      </c>
      <c r="R31" s="166">
        <f t="shared" si="7"/>
        <v>342210.1219872951</v>
      </c>
      <c r="W31" s="165">
        <f t="shared" si="20"/>
        <v>45962</v>
      </c>
      <c r="X31" s="122">
        <v>18</v>
      </c>
      <c r="Y31" s="130">
        <f t="shared" si="21"/>
        <v>604136.29629629559</v>
      </c>
      <c r="Z31" s="166">
        <f t="shared" si="8"/>
        <v>0</v>
      </c>
      <c r="AA31" s="166">
        <f t="shared" si="9"/>
        <v>8630.5185185185146</v>
      </c>
      <c r="AB31" s="166">
        <f t="shared" si="14"/>
        <v>8630.52</v>
      </c>
      <c r="AC31" s="166">
        <f t="shared" si="10"/>
        <v>595505.77777777705</v>
      </c>
      <c r="AH31" s="165">
        <f t="shared" si="22"/>
        <v>45962</v>
      </c>
      <c r="AI31" s="122">
        <v>18</v>
      </c>
      <c r="AJ31" s="130">
        <f t="shared" si="23"/>
        <v>1659768.9457728942</v>
      </c>
      <c r="AK31" s="166">
        <f t="shared" si="11"/>
        <v>4564.3599999999997</v>
      </c>
      <c r="AL31" s="166">
        <f t="shared" si="12"/>
        <v>16109.608409475761</v>
      </c>
      <c r="AM31" s="166">
        <f t="shared" si="15"/>
        <v>20673.97</v>
      </c>
      <c r="AN31" s="166">
        <f t="shared" si="13"/>
        <v>1643659.3373634184</v>
      </c>
    </row>
    <row r="32" spans="1:40" x14ac:dyDescent="0.25">
      <c r="A32" s="114">
        <f t="shared" si="16"/>
        <v>45992</v>
      </c>
      <c r="B32" s="115">
        <v>19</v>
      </c>
      <c r="C32" s="116">
        <f t="shared" si="17"/>
        <v>1006885.512871088</v>
      </c>
      <c r="D32" s="117">
        <f t="shared" si="1"/>
        <v>2768.9351603954929</v>
      </c>
      <c r="E32" s="117">
        <f t="shared" si="0"/>
        <v>7760.5489893469121</v>
      </c>
      <c r="F32" s="117">
        <f t="shared" si="2"/>
        <v>10529.484149742406</v>
      </c>
      <c r="G32" s="117">
        <f t="shared" si="3"/>
        <v>999124.96388174105</v>
      </c>
      <c r="L32" s="165">
        <f t="shared" si="18"/>
        <v>45992</v>
      </c>
      <c r="M32" s="122">
        <v>19</v>
      </c>
      <c r="N32" s="130">
        <f t="shared" si="19"/>
        <v>342210.1219872951</v>
      </c>
      <c r="O32" s="166">
        <f t="shared" si="4"/>
        <v>941.07783546506175</v>
      </c>
      <c r="P32" s="166">
        <f t="shared" si="5"/>
        <v>4510.6958351241828</v>
      </c>
      <c r="Q32" s="166">
        <f t="shared" si="6"/>
        <v>5451.7736705892448</v>
      </c>
      <c r="R32" s="166">
        <f t="shared" si="7"/>
        <v>337699.42615217093</v>
      </c>
      <c r="W32" s="165">
        <f t="shared" si="20"/>
        <v>45992</v>
      </c>
      <c r="X32" s="122">
        <v>19</v>
      </c>
      <c r="Y32" s="130">
        <f t="shared" si="21"/>
        <v>595505.77777777705</v>
      </c>
      <c r="Z32" s="166">
        <f t="shared" si="8"/>
        <v>0</v>
      </c>
      <c r="AA32" s="166">
        <f t="shared" si="9"/>
        <v>8630.5185185185146</v>
      </c>
      <c r="AB32" s="166">
        <f t="shared" si="14"/>
        <v>8630.52</v>
      </c>
      <c r="AC32" s="166">
        <f t="shared" si="10"/>
        <v>586875.25925925851</v>
      </c>
      <c r="AH32" s="165">
        <f t="shared" si="22"/>
        <v>45992</v>
      </c>
      <c r="AI32" s="122">
        <v>19</v>
      </c>
      <c r="AJ32" s="130">
        <f t="shared" si="23"/>
        <v>1643659.3373634184</v>
      </c>
      <c r="AK32" s="166">
        <f t="shared" si="11"/>
        <v>4520.0600000000004</v>
      </c>
      <c r="AL32" s="166">
        <f t="shared" si="12"/>
        <v>16153.909832601817</v>
      </c>
      <c r="AM32" s="166">
        <f t="shared" si="15"/>
        <v>20673.97</v>
      </c>
      <c r="AN32" s="166">
        <f t="shared" si="13"/>
        <v>1627505.4275308165</v>
      </c>
    </row>
    <row r="33" spans="1:40" x14ac:dyDescent="0.25">
      <c r="A33" s="114">
        <f t="shared" si="16"/>
        <v>46023</v>
      </c>
      <c r="B33" s="115">
        <v>20</v>
      </c>
      <c r="C33" s="116">
        <f t="shared" si="17"/>
        <v>999124.96388174105</v>
      </c>
      <c r="D33" s="117">
        <f t="shared" si="1"/>
        <v>2747.5936506747889</v>
      </c>
      <c r="E33" s="117">
        <f t="shared" si="0"/>
        <v>7781.8904990676165</v>
      </c>
      <c r="F33" s="117">
        <f t="shared" si="2"/>
        <v>10529.484149742406</v>
      </c>
      <c r="G33" s="117">
        <f t="shared" si="3"/>
        <v>991343.07338267344</v>
      </c>
      <c r="L33" s="165">
        <f t="shared" si="18"/>
        <v>46023</v>
      </c>
      <c r="M33" s="122">
        <v>20</v>
      </c>
      <c r="N33" s="130">
        <f t="shared" si="19"/>
        <v>337699.42615217093</v>
      </c>
      <c r="O33" s="166">
        <f t="shared" si="4"/>
        <v>928.67342191847013</v>
      </c>
      <c r="P33" s="166">
        <f t="shared" si="5"/>
        <v>4523.1002486707748</v>
      </c>
      <c r="Q33" s="166">
        <f t="shared" si="6"/>
        <v>5451.7736705892448</v>
      </c>
      <c r="R33" s="166">
        <f t="shared" si="7"/>
        <v>333176.32590350014</v>
      </c>
      <c r="W33" s="165">
        <f t="shared" si="20"/>
        <v>46023</v>
      </c>
      <c r="X33" s="122">
        <v>20</v>
      </c>
      <c r="Y33" s="130">
        <f t="shared" si="21"/>
        <v>586875.25925925851</v>
      </c>
      <c r="Z33" s="166">
        <f t="shared" si="8"/>
        <v>0</v>
      </c>
      <c r="AA33" s="166">
        <f t="shared" si="9"/>
        <v>8630.5185185185146</v>
      </c>
      <c r="AB33" s="166">
        <f t="shared" si="14"/>
        <v>8630.52</v>
      </c>
      <c r="AC33" s="166">
        <f t="shared" si="10"/>
        <v>578244.74074073997</v>
      </c>
      <c r="AH33" s="165">
        <f t="shared" si="22"/>
        <v>46023</v>
      </c>
      <c r="AI33" s="122">
        <v>20</v>
      </c>
      <c r="AJ33" s="130">
        <f t="shared" si="23"/>
        <v>1627505.4275308165</v>
      </c>
      <c r="AK33" s="166">
        <f t="shared" si="11"/>
        <v>4475.6400000000003</v>
      </c>
      <c r="AL33" s="166">
        <f t="shared" si="12"/>
        <v>16198.333084641474</v>
      </c>
      <c r="AM33" s="166">
        <f t="shared" si="15"/>
        <v>20673.97</v>
      </c>
      <c r="AN33" s="166">
        <f t="shared" si="13"/>
        <v>1611307.094446175</v>
      </c>
    </row>
    <row r="34" spans="1:40" x14ac:dyDescent="0.25">
      <c r="A34" s="114">
        <f t="shared" si="16"/>
        <v>46054</v>
      </c>
      <c r="B34" s="115">
        <v>21</v>
      </c>
      <c r="C34" s="116">
        <f t="shared" si="17"/>
        <v>991343.07338267344</v>
      </c>
      <c r="D34" s="117">
        <f t="shared" si="1"/>
        <v>2726.1934518023531</v>
      </c>
      <c r="E34" s="117">
        <f t="shared" si="0"/>
        <v>7803.2906979400523</v>
      </c>
      <c r="F34" s="117">
        <f t="shared" si="2"/>
        <v>10529.484149742406</v>
      </c>
      <c r="G34" s="117">
        <f t="shared" si="3"/>
        <v>983539.78268473339</v>
      </c>
      <c r="L34" s="165">
        <f t="shared" si="18"/>
        <v>46054</v>
      </c>
      <c r="M34" s="122">
        <v>21</v>
      </c>
      <c r="N34" s="130">
        <f t="shared" si="19"/>
        <v>333176.32590350014</v>
      </c>
      <c r="O34" s="166">
        <f t="shared" si="4"/>
        <v>916.23489623462558</v>
      </c>
      <c r="P34" s="166">
        <f t="shared" si="5"/>
        <v>4535.5387743546189</v>
      </c>
      <c r="Q34" s="166">
        <f t="shared" si="6"/>
        <v>5451.7736705892448</v>
      </c>
      <c r="R34" s="166">
        <f t="shared" si="7"/>
        <v>328640.78712914552</v>
      </c>
      <c r="W34" s="165">
        <f t="shared" si="20"/>
        <v>46054</v>
      </c>
      <c r="X34" s="122">
        <v>21</v>
      </c>
      <c r="Y34" s="130">
        <f t="shared" si="21"/>
        <v>578244.74074073997</v>
      </c>
      <c r="Z34" s="166">
        <f t="shared" si="8"/>
        <v>0</v>
      </c>
      <c r="AA34" s="166">
        <f t="shared" si="9"/>
        <v>8630.5185185185146</v>
      </c>
      <c r="AB34" s="166">
        <f t="shared" si="14"/>
        <v>8630.52</v>
      </c>
      <c r="AC34" s="166">
        <f t="shared" si="10"/>
        <v>569614.22222222143</v>
      </c>
      <c r="AH34" s="165">
        <f t="shared" si="22"/>
        <v>46054</v>
      </c>
      <c r="AI34" s="122">
        <v>21</v>
      </c>
      <c r="AJ34" s="130">
        <f t="shared" si="23"/>
        <v>1611307.094446175</v>
      </c>
      <c r="AK34" s="166">
        <f t="shared" si="11"/>
        <v>4431.09</v>
      </c>
      <c r="AL34" s="166">
        <f t="shared" si="12"/>
        <v>16242.878500624238</v>
      </c>
      <c r="AM34" s="166">
        <f t="shared" si="15"/>
        <v>20673.97</v>
      </c>
      <c r="AN34" s="166">
        <f t="shared" si="13"/>
        <v>1595064.2159455507</v>
      </c>
    </row>
    <row r="35" spans="1:40" x14ac:dyDescent="0.25">
      <c r="A35" s="114">
        <f t="shared" si="16"/>
        <v>46082</v>
      </c>
      <c r="B35" s="115">
        <v>22</v>
      </c>
      <c r="C35" s="116">
        <f t="shared" si="17"/>
        <v>983539.78268473339</v>
      </c>
      <c r="D35" s="117">
        <f t="shared" si="1"/>
        <v>2704.7344023830178</v>
      </c>
      <c r="E35" s="117">
        <f t="shared" si="0"/>
        <v>7824.7497473593867</v>
      </c>
      <c r="F35" s="117">
        <f t="shared" si="2"/>
        <v>10529.484149742404</v>
      </c>
      <c r="G35" s="117">
        <f t="shared" si="3"/>
        <v>975715.03293737397</v>
      </c>
      <c r="L35" s="165">
        <f t="shared" si="18"/>
        <v>46082</v>
      </c>
      <c r="M35" s="122">
        <v>22</v>
      </c>
      <c r="N35" s="130">
        <f t="shared" si="19"/>
        <v>328640.78712914552</v>
      </c>
      <c r="O35" s="166">
        <f t="shared" si="4"/>
        <v>903.76216460515047</v>
      </c>
      <c r="P35" s="166">
        <f t="shared" si="5"/>
        <v>4548.0115059840946</v>
      </c>
      <c r="Q35" s="166">
        <f t="shared" si="6"/>
        <v>5451.7736705892448</v>
      </c>
      <c r="R35" s="166">
        <f t="shared" si="7"/>
        <v>324092.7756231614</v>
      </c>
      <c r="W35" s="165">
        <f t="shared" si="20"/>
        <v>46082</v>
      </c>
      <c r="X35" s="122">
        <v>22</v>
      </c>
      <c r="Y35" s="130">
        <f t="shared" si="21"/>
        <v>569614.22222222143</v>
      </c>
      <c r="Z35" s="166">
        <f t="shared" si="8"/>
        <v>0</v>
      </c>
      <c r="AA35" s="166">
        <f t="shared" si="9"/>
        <v>8630.5185185185146</v>
      </c>
      <c r="AB35" s="166">
        <f t="shared" si="14"/>
        <v>8630.52</v>
      </c>
      <c r="AC35" s="166">
        <f t="shared" si="10"/>
        <v>560983.70370370289</v>
      </c>
      <c r="AH35" s="165">
        <f t="shared" si="22"/>
        <v>46082</v>
      </c>
      <c r="AI35" s="122">
        <v>22</v>
      </c>
      <c r="AJ35" s="130">
        <f t="shared" si="23"/>
        <v>1595064.2159455507</v>
      </c>
      <c r="AK35" s="166">
        <f t="shared" si="11"/>
        <v>4386.43</v>
      </c>
      <c r="AL35" s="166">
        <f t="shared" si="12"/>
        <v>16287.546416500953</v>
      </c>
      <c r="AM35" s="166">
        <f t="shared" si="15"/>
        <v>20673.97</v>
      </c>
      <c r="AN35" s="166">
        <f t="shared" si="13"/>
        <v>1578776.6695290497</v>
      </c>
    </row>
    <row r="36" spans="1:40" x14ac:dyDescent="0.25">
      <c r="A36" s="114">
        <f t="shared" si="16"/>
        <v>46113</v>
      </c>
      <c r="B36" s="115">
        <v>23</v>
      </c>
      <c r="C36" s="116">
        <f t="shared" si="17"/>
        <v>975715.03293737397</v>
      </c>
      <c r="D36" s="117">
        <f t="shared" si="1"/>
        <v>2683.2163405777792</v>
      </c>
      <c r="E36" s="117">
        <f t="shared" si="0"/>
        <v>7846.2678091646239</v>
      </c>
      <c r="F36" s="117">
        <f t="shared" si="2"/>
        <v>10529.484149742402</v>
      </c>
      <c r="G36" s="117">
        <f t="shared" si="3"/>
        <v>967868.76512820937</v>
      </c>
      <c r="L36" s="165">
        <f t="shared" si="18"/>
        <v>46113</v>
      </c>
      <c r="M36" s="122">
        <v>23</v>
      </c>
      <c r="N36" s="130">
        <f t="shared" si="19"/>
        <v>324092.7756231614</v>
      </c>
      <c r="O36" s="166">
        <f t="shared" si="4"/>
        <v>891.25513296369422</v>
      </c>
      <c r="P36" s="166">
        <f t="shared" si="5"/>
        <v>4560.5185376255504</v>
      </c>
      <c r="Q36" s="166">
        <f t="shared" si="6"/>
        <v>5451.7736705892448</v>
      </c>
      <c r="R36" s="166">
        <f t="shared" si="7"/>
        <v>319532.25708553585</v>
      </c>
      <c r="W36" s="165">
        <f t="shared" si="20"/>
        <v>46113</v>
      </c>
      <c r="X36" s="122">
        <v>23</v>
      </c>
      <c r="Y36" s="130">
        <f t="shared" si="21"/>
        <v>560983.70370370289</v>
      </c>
      <c r="Z36" s="166">
        <f t="shared" si="8"/>
        <v>0</v>
      </c>
      <c r="AA36" s="166">
        <f t="shared" si="9"/>
        <v>8630.5185185185146</v>
      </c>
      <c r="AB36" s="166">
        <f t="shared" si="14"/>
        <v>8630.52</v>
      </c>
      <c r="AC36" s="166">
        <f t="shared" si="10"/>
        <v>552353.18518518435</v>
      </c>
      <c r="AH36" s="165">
        <f t="shared" si="22"/>
        <v>46113</v>
      </c>
      <c r="AI36" s="122">
        <v>23</v>
      </c>
      <c r="AJ36" s="130">
        <f t="shared" si="23"/>
        <v>1578776.6695290497</v>
      </c>
      <c r="AK36" s="166">
        <f t="shared" si="11"/>
        <v>4341.6400000000003</v>
      </c>
      <c r="AL36" s="166">
        <f t="shared" si="12"/>
        <v>16332.337169146329</v>
      </c>
      <c r="AM36" s="166">
        <f t="shared" si="15"/>
        <v>20673.97</v>
      </c>
      <c r="AN36" s="166">
        <f t="shared" si="13"/>
        <v>1562444.3323599033</v>
      </c>
    </row>
    <row r="37" spans="1:40" x14ac:dyDescent="0.25">
      <c r="A37" s="114">
        <f t="shared" si="16"/>
        <v>46143</v>
      </c>
      <c r="B37" s="115">
        <v>24</v>
      </c>
      <c r="C37" s="116">
        <f t="shared" si="17"/>
        <v>967868.76512820937</v>
      </c>
      <c r="D37" s="117">
        <f t="shared" si="1"/>
        <v>2661.6391041025772</v>
      </c>
      <c r="E37" s="117">
        <f t="shared" si="0"/>
        <v>7867.8450456398286</v>
      </c>
      <c r="F37" s="117">
        <f t="shared" si="2"/>
        <v>10529.484149742406</v>
      </c>
      <c r="G37" s="117">
        <f t="shared" si="3"/>
        <v>960000.92008256959</v>
      </c>
      <c r="L37" s="165">
        <f t="shared" si="18"/>
        <v>46143</v>
      </c>
      <c r="M37" s="122">
        <v>24</v>
      </c>
      <c r="N37" s="130">
        <f t="shared" si="19"/>
        <v>319532.25708553585</v>
      </c>
      <c r="O37" s="166">
        <f t="shared" si="4"/>
        <v>878.71370698522378</v>
      </c>
      <c r="P37" s="166">
        <f t="shared" si="5"/>
        <v>4573.0599636040206</v>
      </c>
      <c r="Q37" s="166">
        <f t="shared" si="6"/>
        <v>5451.7736705892439</v>
      </c>
      <c r="R37" s="166">
        <f t="shared" si="7"/>
        <v>314959.19712193182</v>
      </c>
      <c r="W37" s="165">
        <f t="shared" si="20"/>
        <v>46143</v>
      </c>
      <c r="X37" s="122">
        <v>24</v>
      </c>
      <c r="Y37" s="130">
        <f t="shared" si="21"/>
        <v>552353.18518518435</v>
      </c>
      <c r="Z37" s="166">
        <f t="shared" si="8"/>
        <v>0</v>
      </c>
      <c r="AA37" s="166">
        <f t="shared" si="9"/>
        <v>8630.5185185185146</v>
      </c>
      <c r="AB37" s="166">
        <f t="shared" si="14"/>
        <v>8630.52</v>
      </c>
      <c r="AC37" s="166">
        <f t="shared" si="10"/>
        <v>543722.66666666581</v>
      </c>
      <c r="AH37" s="165">
        <f t="shared" si="22"/>
        <v>46143</v>
      </c>
      <c r="AI37" s="122">
        <v>24</v>
      </c>
      <c r="AJ37" s="130">
        <f t="shared" si="23"/>
        <v>1562444.3323599033</v>
      </c>
      <c r="AK37" s="166">
        <f t="shared" si="11"/>
        <v>4296.72</v>
      </c>
      <c r="AL37" s="166">
        <f t="shared" si="12"/>
        <v>16377.251096361484</v>
      </c>
      <c r="AM37" s="166">
        <f t="shared" si="15"/>
        <v>20673.97</v>
      </c>
      <c r="AN37" s="166">
        <f t="shared" si="13"/>
        <v>1546067.0812635417</v>
      </c>
    </row>
    <row r="38" spans="1:40" x14ac:dyDescent="0.25">
      <c r="A38" s="114">
        <f t="shared" si="16"/>
        <v>46174</v>
      </c>
      <c r="B38" s="115">
        <v>25</v>
      </c>
      <c r="C38" s="116">
        <f t="shared" si="17"/>
        <v>960000.92008256959</v>
      </c>
      <c r="D38" s="117">
        <f t="shared" si="1"/>
        <v>2640.0025302270674</v>
      </c>
      <c r="E38" s="117">
        <f t="shared" si="0"/>
        <v>7889.4816195153371</v>
      </c>
      <c r="F38" s="117">
        <f t="shared" si="2"/>
        <v>10529.484149742404</v>
      </c>
      <c r="G38" s="117">
        <f t="shared" si="3"/>
        <v>952111.43846305425</v>
      </c>
      <c r="L38" s="165">
        <f t="shared" si="18"/>
        <v>46174</v>
      </c>
      <c r="M38" s="122">
        <v>25</v>
      </c>
      <c r="N38" s="130">
        <f t="shared" si="19"/>
        <v>314959.19712193182</v>
      </c>
      <c r="O38" s="166">
        <f t="shared" si="4"/>
        <v>866.13779208531275</v>
      </c>
      <c r="P38" s="166">
        <f t="shared" si="5"/>
        <v>4585.635878503932</v>
      </c>
      <c r="Q38" s="166">
        <f t="shared" si="6"/>
        <v>5451.7736705892448</v>
      </c>
      <c r="R38" s="166">
        <f t="shared" si="7"/>
        <v>310373.56124342792</v>
      </c>
      <c r="W38" s="165">
        <f t="shared" si="20"/>
        <v>46174</v>
      </c>
      <c r="X38" s="122">
        <v>25</v>
      </c>
      <c r="Y38" s="130">
        <f t="shared" si="21"/>
        <v>543722.66666666581</v>
      </c>
      <c r="Z38" s="166">
        <f t="shared" si="8"/>
        <v>0</v>
      </c>
      <c r="AA38" s="166">
        <f t="shared" si="9"/>
        <v>8630.5185185185146</v>
      </c>
      <c r="AB38" s="166">
        <f t="shared" si="14"/>
        <v>8630.52</v>
      </c>
      <c r="AC38" s="166">
        <f t="shared" si="10"/>
        <v>535092.14814814727</v>
      </c>
      <c r="AH38" s="165">
        <f t="shared" si="22"/>
        <v>46174</v>
      </c>
      <c r="AI38" s="122">
        <v>25</v>
      </c>
      <c r="AJ38" s="130">
        <f t="shared" si="23"/>
        <v>1546067.0812635417</v>
      </c>
      <c r="AK38" s="166">
        <f t="shared" si="11"/>
        <v>4251.68</v>
      </c>
      <c r="AL38" s="166">
        <f t="shared" si="12"/>
        <v>16422.288536876476</v>
      </c>
      <c r="AM38" s="166">
        <f t="shared" si="15"/>
        <v>20673.97</v>
      </c>
      <c r="AN38" s="166">
        <f t="shared" si="13"/>
        <v>1529644.7927266653</v>
      </c>
    </row>
    <row r="39" spans="1:40" x14ac:dyDescent="0.25">
      <c r="A39" s="114">
        <f t="shared" si="16"/>
        <v>46204</v>
      </c>
      <c r="B39" s="115">
        <v>26</v>
      </c>
      <c r="C39" s="116">
        <f t="shared" si="17"/>
        <v>952111.43846305425</v>
      </c>
      <c r="D39" s="117">
        <f t="shared" si="1"/>
        <v>2618.3064557734006</v>
      </c>
      <c r="E39" s="117">
        <f t="shared" si="0"/>
        <v>7911.1776939690053</v>
      </c>
      <c r="F39" s="117">
        <f t="shared" si="2"/>
        <v>10529.484149742406</v>
      </c>
      <c r="G39" s="117">
        <f t="shared" si="3"/>
        <v>944200.26076908526</v>
      </c>
      <c r="L39" s="165">
        <f t="shared" si="18"/>
        <v>46204</v>
      </c>
      <c r="M39" s="122">
        <v>26</v>
      </c>
      <c r="N39" s="130">
        <f t="shared" si="19"/>
        <v>310373.56124342792</v>
      </c>
      <c r="O39" s="166">
        <f t="shared" si="4"/>
        <v>853.52729341942722</v>
      </c>
      <c r="P39" s="166">
        <f t="shared" si="5"/>
        <v>4598.2463771698176</v>
      </c>
      <c r="Q39" s="166">
        <f t="shared" si="6"/>
        <v>5451.7736705892448</v>
      </c>
      <c r="R39" s="166">
        <f t="shared" si="7"/>
        <v>305775.31486625812</v>
      </c>
      <c r="W39" s="165">
        <f t="shared" si="20"/>
        <v>46204</v>
      </c>
      <c r="X39" s="122">
        <v>26</v>
      </c>
      <c r="Y39" s="130">
        <f t="shared" si="21"/>
        <v>535092.14814814727</v>
      </c>
      <c r="Z39" s="166">
        <f t="shared" si="8"/>
        <v>0</v>
      </c>
      <c r="AA39" s="166">
        <f t="shared" si="9"/>
        <v>8630.5185185185146</v>
      </c>
      <c r="AB39" s="166">
        <f t="shared" si="14"/>
        <v>8630.52</v>
      </c>
      <c r="AC39" s="166">
        <f t="shared" si="10"/>
        <v>526461.62962962873</v>
      </c>
      <c r="AH39" s="165">
        <f t="shared" si="22"/>
        <v>46204</v>
      </c>
      <c r="AI39" s="122">
        <v>26</v>
      </c>
      <c r="AJ39" s="130">
        <f t="shared" si="23"/>
        <v>1529644.7927266653</v>
      </c>
      <c r="AK39" s="166">
        <f t="shared" si="11"/>
        <v>4206.5200000000004</v>
      </c>
      <c r="AL39" s="166">
        <f t="shared" si="12"/>
        <v>16467.449830352885</v>
      </c>
      <c r="AM39" s="166">
        <f t="shared" si="15"/>
        <v>20673.97</v>
      </c>
      <c r="AN39" s="166">
        <f t="shared" si="13"/>
        <v>1513177.3428963125</v>
      </c>
    </row>
    <row r="40" spans="1:40" x14ac:dyDescent="0.25">
      <c r="A40" s="114">
        <f t="shared" si="16"/>
        <v>46235</v>
      </c>
      <c r="B40" s="115">
        <v>27</v>
      </c>
      <c r="C40" s="116">
        <f t="shared" si="17"/>
        <v>944200.26076908526</v>
      </c>
      <c r="D40" s="117">
        <f t="shared" si="1"/>
        <v>2596.5507171149852</v>
      </c>
      <c r="E40" s="117">
        <f t="shared" si="0"/>
        <v>7932.9334326274202</v>
      </c>
      <c r="F40" s="117">
        <f t="shared" si="2"/>
        <v>10529.484149742406</v>
      </c>
      <c r="G40" s="117">
        <f t="shared" si="3"/>
        <v>936267.32733645779</v>
      </c>
      <c r="L40" s="165">
        <f t="shared" si="18"/>
        <v>46235</v>
      </c>
      <c r="M40" s="122">
        <v>27</v>
      </c>
      <c r="N40" s="130">
        <f t="shared" si="19"/>
        <v>305775.31486625812</v>
      </c>
      <c r="O40" s="166">
        <f t="shared" si="4"/>
        <v>840.88211588221009</v>
      </c>
      <c r="P40" s="166">
        <f t="shared" si="5"/>
        <v>4610.8915547070346</v>
      </c>
      <c r="Q40" s="166">
        <f t="shared" si="6"/>
        <v>5451.7736705892448</v>
      </c>
      <c r="R40" s="166">
        <f t="shared" si="7"/>
        <v>301164.4233115511</v>
      </c>
      <c r="W40" s="165">
        <f t="shared" si="20"/>
        <v>46235</v>
      </c>
      <c r="X40" s="122">
        <v>27</v>
      </c>
      <c r="Y40" s="130">
        <f t="shared" si="21"/>
        <v>526461.62962962873</v>
      </c>
      <c r="Z40" s="166">
        <f t="shared" si="8"/>
        <v>0</v>
      </c>
      <c r="AA40" s="166">
        <f t="shared" si="9"/>
        <v>8630.5185185185146</v>
      </c>
      <c r="AB40" s="166">
        <f t="shared" si="14"/>
        <v>8630.52</v>
      </c>
      <c r="AC40" s="166">
        <f t="shared" si="10"/>
        <v>517831.11111111019</v>
      </c>
      <c r="AH40" s="165">
        <f t="shared" si="22"/>
        <v>46235</v>
      </c>
      <c r="AI40" s="122">
        <v>27</v>
      </c>
      <c r="AJ40" s="130">
        <f t="shared" si="23"/>
        <v>1513177.3428963125</v>
      </c>
      <c r="AK40" s="166">
        <f t="shared" si="11"/>
        <v>4161.24</v>
      </c>
      <c r="AL40" s="166">
        <f t="shared" si="12"/>
        <v>16512.735317386359</v>
      </c>
      <c r="AM40" s="166">
        <f t="shared" si="15"/>
        <v>20673.97</v>
      </c>
      <c r="AN40" s="166">
        <f t="shared" si="13"/>
        <v>1496664.607578926</v>
      </c>
    </row>
    <row r="41" spans="1:40" x14ac:dyDescent="0.25">
      <c r="A41" s="114">
        <f t="shared" si="16"/>
        <v>46266</v>
      </c>
      <c r="B41" s="115">
        <v>28</v>
      </c>
      <c r="C41" s="116">
        <f t="shared" si="17"/>
        <v>936267.32733645779</v>
      </c>
      <c r="D41" s="117">
        <f t="shared" si="1"/>
        <v>2574.7351501752596</v>
      </c>
      <c r="E41" s="117">
        <f t="shared" si="0"/>
        <v>7954.748999567144</v>
      </c>
      <c r="F41" s="117">
        <f t="shared" si="2"/>
        <v>10529.484149742404</v>
      </c>
      <c r="G41" s="117">
        <f t="shared" si="3"/>
        <v>928312.57833689067</v>
      </c>
      <c r="L41" s="165">
        <f t="shared" si="18"/>
        <v>46266</v>
      </c>
      <c r="M41" s="122">
        <v>28</v>
      </c>
      <c r="N41" s="130">
        <f t="shared" si="19"/>
        <v>301164.4233115511</v>
      </c>
      <c r="O41" s="166">
        <f t="shared" si="4"/>
        <v>828.20216410676562</v>
      </c>
      <c r="P41" s="166">
        <f t="shared" si="5"/>
        <v>4623.571506482479</v>
      </c>
      <c r="Q41" s="166">
        <f t="shared" si="6"/>
        <v>5451.7736705892448</v>
      </c>
      <c r="R41" s="166">
        <f t="shared" si="7"/>
        <v>296540.85180506861</v>
      </c>
      <c r="W41" s="165">
        <f t="shared" si="20"/>
        <v>46266</v>
      </c>
      <c r="X41" s="122">
        <v>28</v>
      </c>
      <c r="Y41" s="130">
        <f t="shared" si="21"/>
        <v>517831.11111111019</v>
      </c>
      <c r="Z41" s="166">
        <f t="shared" si="8"/>
        <v>0</v>
      </c>
      <c r="AA41" s="166">
        <f t="shared" si="9"/>
        <v>8630.5185185185146</v>
      </c>
      <c r="AB41" s="166">
        <f t="shared" si="14"/>
        <v>8630.52</v>
      </c>
      <c r="AC41" s="166">
        <f t="shared" si="10"/>
        <v>509200.59259259165</v>
      </c>
      <c r="AH41" s="165">
        <f t="shared" si="22"/>
        <v>46266</v>
      </c>
      <c r="AI41" s="122">
        <v>28</v>
      </c>
      <c r="AJ41" s="130">
        <f t="shared" si="23"/>
        <v>1496664.607578926</v>
      </c>
      <c r="AK41" s="166">
        <f t="shared" si="11"/>
        <v>4115.83</v>
      </c>
      <c r="AL41" s="166">
        <f t="shared" si="12"/>
        <v>16558.14533950917</v>
      </c>
      <c r="AM41" s="166">
        <f t="shared" si="15"/>
        <v>20673.97</v>
      </c>
      <c r="AN41" s="166">
        <f t="shared" si="13"/>
        <v>1480106.4622394168</v>
      </c>
    </row>
    <row r="42" spans="1:40" x14ac:dyDescent="0.25">
      <c r="A42" s="114">
        <f t="shared" si="16"/>
        <v>46296</v>
      </c>
      <c r="B42" s="115">
        <v>29</v>
      </c>
      <c r="C42" s="116">
        <f t="shared" si="17"/>
        <v>928312.57833689067</v>
      </c>
      <c r="D42" s="117">
        <f t="shared" si="1"/>
        <v>2552.8595904264498</v>
      </c>
      <c r="E42" s="117">
        <f t="shared" si="0"/>
        <v>7976.6245593159538</v>
      </c>
      <c r="F42" s="117">
        <f t="shared" si="2"/>
        <v>10529.484149742404</v>
      </c>
      <c r="G42" s="117">
        <f t="shared" si="3"/>
        <v>920335.9537775747</v>
      </c>
      <c r="L42" s="165">
        <f t="shared" si="18"/>
        <v>46296</v>
      </c>
      <c r="M42" s="122">
        <v>29</v>
      </c>
      <c r="N42" s="130">
        <f t="shared" si="19"/>
        <v>296540.85180506861</v>
      </c>
      <c r="O42" s="166">
        <f t="shared" si="4"/>
        <v>815.48734246393872</v>
      </c>
      <c r="P42" s="166">
        <f t="shared" si="5"/>
        <v>4636.2863281253058</v>
      </c>
      <c r="Q42" s="166">
        <f t="shared" si="6"/>
        <v>5451.7736705892448</v>
      </c>
      <c r="R42" s="166">
        <f t="shared" si="7"/>
        <v>291904.56547694333</v>
      </c>
      <c r="W42" s="165">
        <f t="shared" si="20"/>
        <v>46296</v>
      </c>
      <c r="X42" s="122">
        <v>29</v>
      </c>
      <c r="Y42" s="130">
        <f t="shared" si="21"/>
        <v>509200.59259259165</v>
      </c>
      <c r="Z42" s="166">
        <f t="shared" si="8"/>
        <v>0</v>
      </c>
      <c r="AA42" s="166">
        <f t="shared" si="9"/>
        <v>8630.5185185185146</v>
      </c>
      <c r="AB42" s="166">
        <f t="shared" si="14"/>
        <v>8630.52</v>
      </c>
      <c r="AC42" s="166">
        <f t="shared" si="10"/>
        <v>500570.07407407311</v>
      </c>
      <c r="AH42" s="165">
        <f t="shared" si="22"/>
        <v>46296</v>
      </c>
      <c r="AI42" s="122">
        <v>29</v>
      </c>
      <c r="AJ42" s="130">
        <f t="shared" si="23"/>
        <v>1480106.4622394168</v>
      </c>
      <c r="AK42" s="166">
        <f t="shared" si="11"/>
        <v>4070.29</v>
      </c>
      <c r="AL42" s="166">
        <f t="shared" si="12"/>
        <v>16603.680239192821</v>
      </c>
      <c r="AM42" s="166">
        <f t="shared" si="15"/>
        <v>20673.97</v>
      </c>
      <c r="AN42" s="166">
        <f t="shared" si="13"/>
        <v>1463502.7820002239</v>
      </c>
    </row>
    <row r="43" spans="1:40" x14ac:dyDescent="0.25">
      <c r="A43" s="114">
        <f t="shared" si="16"/>
        <v>46327</v>
      </c>
      <c r="B43" s="115">
        <v>30</v>
      </c>
      <c r="C43" s="116">
        <f t="shared" si="17"/>
        <v>920335.9537775747</v>
      </c>
      <c r="D43" s="117">
        <f t="shared" si="1"/>
        <v>2530.9238728883315</v>
      </c>
      <c r="E43" s="117">
        <f t="shared" si="0"/>
        <v>7998.560276854073</v>
      </c>
      <c r="F43" s="117">
        <f t="shared" si="2"/>
        <v>10529.484149742404</v>
      </c>
      <c r="G43" s="117">
        <f t="shared" si="3"/>
        <v>912337.39350072062</v>
      </c>
      <c r="L43" s="165">
        <f t="shared" si="18"/>
        <v>46327</v>
      </c>
      <c r="M43" s="122">
        <v>30</v>
      </c>
      <c r="N43" s="130">
        <f t="shared" si="19"/>
        <v>291904.56547694333</v>
      </c>
      <c r="O43" s="166">
        <f t="shared" si="4"/>
        <v>802.73755506159421</v>
      </c>
      <c r="P43" s="166">
        <f t="shared" si="5"/>
        <v>4649.0361155276505</v>
      </c>
      <c r="Q43" s="166">
        <f t="shared" si="6"/>
        <v>5451.7736705892448</v>
      </c>
      <c r="R43" s="166">
        <f t="shared" si="7"/>
        <v>287255.52936141565</v>
      </c>
      <c r="W43" s="165">
        <f t="shared" si="20"/>
        <v>46327</v>
      </c>
      <c r="X43" s="122">
        <v>30</v>
      </c>
      <c r="Y43" s="130">
        <f t="shared" si="21"/>
        <v>500570.07407407311</v>
      </c>
      <c r="Z43" s="166">
        <f t="shared" si="8"/>
        <v>0</v>
      </c>
      <c r="AA43" s="166">
        <f t="shared" si="9"/>
        <v>8630.5185185185146</v>
      </c>
      <c r="AB43" s="166">
        <f t="shared" si="14"/>
        <v>8630.52</v>
      </c>
      <c r="AC43" s="166">
        <f t="shared" si="10"/>
        <v>491939.55555555457</v>
      </c>
      <c r="AH43" s="165">
        <f t="shared" si="22"/>
        <v>46327</v>
      </c>
      <c r="AI43" s="122">
        <v>30</v>
      </c>
      <c r="AJ43" s="130">
        <f t="shared" si="23"/>
        <v>1463502.7820002239</v>
      </c>
      <c r="AK43" s="166">
        <f t="shared" si="11"/>
        <v>4024.63</v>
      </c>
      <c r="AL43" s="166">
        <f t="shared" si="12"/>
        <v>16649.340359850601</v>
      </c>
      <c r="AM43" s="166">
        <f t="shared" si="15"/>
        <v>20673.97</v>
      </c>
      <c r="AN43" s="166">
        <f t="shared" si="13"/>
        <v>1446853.4416403733</v>
      </c>
    </row>
    <row r="44" spans="1:40" x14ac:dyDescent="0.25">
      <c r="A44" s="114">
        <f t="shared" si="16"/>
        <v>46357</v>
      </c>
      <c r="B44" s="115">
        <v>31</v>
      </c>
      <c r="C44" s="116">
        <f t="shared" si="17"/>
        <v>912337.39350072062</v>
      </c>
      <c r="D44" s="117">
        <f t="shared" si="1"/>
        <v>2508.9278321269826</v>
      </c>
      <c r="E44" s="117">
        <f t="shared" si="0"/>
        <v>8020.5563176154219</v>
      </c>
      <c r="F44" s="117">
        <f t="shared" si="2"/>
        <v>10529.484149742404</v>
      </c>
      <c r="G44" s="117">
        <f t="shared" si="3"/>
        <v>904316.83718310518</v>
      </c>
      <c r="L44" s="165">
        <f t="shared" si="18"/>
        <v>46357</v>
      </c>
      <c r="M44" s="122">
        <v>31</v>
      </c>
      <c r="N44" s="130">
        <f t="shared" si="19"/>
        <v>287255.52936141565</v>
      </c>
      <c r="O44" s="166">
        <f t="shared" si="4"/>
        <v>789.95270574389326</v>
      </c>
      <c r="P44" s="166">
        <f t="shared" si="5"/>
        <v>4661.8209648453521</v>
      </c>
      <c r="Q44" s="166">
        <f t="shared" si="6"/>
        <v>5451.7736705892457</v>
      </c>
      <c r="R44" s="166">
        <f t="shared" si="7"/>
        <v>282593.70839657029</v>
      </c>
      <c r="W44" s="165">
        <f t="shared" si="20"/>
        <v>46357</v>
      </c>
      <c r="X44" s="122">
        <v>31</v>
      </c>
      <c r="Y44" s="130">
        <f t="shared" si="21"/>
        <v>491939.55555555457</v>
      </c>
      <c r="Z44" s="166">
        <f t="shared" si="8"/>
        <v>0</v>
      </c>
      <c r="AA44" s="166">
        <f t="shared" si="9"/>
        <v>8630.5185185185146</v>
      </c>
      <c r="AB44" s="166">
        <f t="shared" si="14"/>
        <v>8630.52</v>
      </c>
      <c r="AC44" s="166">
        <f t="shared" si="10"/>
        <v>483309.03703703603</v>
      </c>
      <c r="AH44" s="165">
        <f t="shared" si="22"/>
        <v>46357</v>
      </c>
      <c r="AI44" s="122">
        <v>31</v>
      </c>
      <c r="AJ44" s="130">
        <f t="shared" si="23"/>
        <v>1446853.4416403733</v>
      </c>
      <c r="AK44" s="166">
        <f t="shared" si="11"/>
        <v>3978.85</v>
      </c>
      <c r="AL44" s="166">
        <f t="shared" si="12"/>
        <v>16695.126045840188</v>
      </c>
      <c r="AM44" s="166">
        <f t="shared" si="15"/>
        <v>20673.97</v>
      </c>
      <c r="AN44" s="166">
        <f t="shared" si="13"/>
        <v>1430158.3155945332</v>
      </c>
    </row>
    <row r="45" spans="1:40" x14ac:dyDescent="0.25">
      <c r="A45" s="114">
        <f t="shared" si="16"/>
        <v>46388</v>
      </c>
      <c r="B45" s="115">
        <v>32</v>
      </c>
      <c r="C45" s="116">
        <f t="shared" si="17"/>
        <v>904316.83718310518</v>
      </c>
      <c r="D45" s="117">
        <f t="shared" si="1"/>
        <v>2486.8713022535403</v>
      </c>
      <c r="E45" s="117">
        <f t="shared" si="0"/>
        <v>8042.6128474888646</v>
      </c>
      <c r="F45" s="117">
        <f t="shared" si="2"/>
        <v>10529.484149742406</v>
      </c>
      <c r="G45" s="117">
        <f t="shared" si="3"/>
        <v>896274.22433561634</v>
      </c>
      <c r="L45" s="165">
        <f t="shared" si="18"/>
        <v>46388</v>
      </c>
      <c r="M45" s="122">
        <v>32</v>
      </c>
      <c r="N45" s="130">
        <f t="shared" si="19"/>
        <v>282593.70839657029</v>
      </c>
      <c r="O45" s="166">
        <f t="shared" si="4"/>
        <v>777.13269809056851</v>
      </c>
      <c r="P45" s="166">
        <f t="shared" si="5"/>
        <v>4674.6409724986761</v>
      </c>
      <c r="Q45" s="166">
        <f t="shared" si="6"/>
        <v>5451.7736705892448</v>
      </c>
      <c r="R45" s="166">
        <f t="shared" si="7"/>
        <v>277919.0674240716</v>
      </c>
      <c r="W45" s="165">
        <f t="shared" si="20"/>
        <v>46388</v>
      </c>
      <c r="X45" s="122">
        <v>32</v>
      </c>
      <c r="Y45" s="130">
        <f t="shared" si="21"/>
        <v>483309.03703703603</v>
      </c>
      <c r="Z45" s="166">
        <f t="shared" si="8"/>
        <v>0</v>
      </c>
      <c r="AA45" s="166">
        <f t="shared" si="9"/>
        <v>8630.5185185185146</v>
      </c>
      <c r="AB45" s="166">
        <f t="shared" si="14"/>
        <v>8630.52</v>
      </c>
      <c r="AC45" s="166">
        <f t="shared" si="10"/>
        <v>474678.51851851749</v>
      </c>
      <c r="AH45" s="165">
        <f t="shared" si="22"/>
        <v>46388</v>
      </c>
      <c r="AI45" s="122">
        <v>32</v>
      </c>
      <c r="AJ45" s="130">
        <f t="shared" si="23"/>
        <v>1430158.3155945332</v>
      </c>
      <c r="AK45" s="166">
        <f t="shared" si="11"/>
        <v>3932.94</v>
      </c>
      <c r="AL45" s="166">
        <f t="shared" si="12"/>
        <v>16741.03764246625</v>
      </c>
      <c r="AM45" s="166">
        <f t="shared" si="15"/>
        <v>20673.97</v>
      </c>
      <c r="AN45" s="166">
        <f t="shared" si="13"/>
        <v>1413417.2779520671</v>
      </c>
    </row>
    <row r="46" spans="1:40" x14ac:dyDescent="0.25">
      <c r="A46" s="114">
        <f t="shared" si="16"/>
        <v>46419</v>
      </c>
      <c r="B46" s="115">
        <v>33</v>
      </c>
      <c r="C46" s="116">
        <f t="shared" si="17"/>
        <v>896274.22433561634</v>
      </c>
      <c r="D46" s="117">
        <f t="shared" si="1"/>
        <v>2464.7541169229453</v>
      </c>
      <c r="E46" s="117">
        <f t="shared" si="0"/>
        <v>8064.7300328194588</v>
      </c>
      <c r="F46" s="117">
        <f t="shared" si="2"/>
        <v>10529.484149742404</v>
      </c>
      <c r="G46" s="117">
        <f t="shared" si="3"/>
        <v>888209.4943027969</v>
      </c>
      <c r="L46" s="165">
        <f t="shared" si="18"/>
        <v>46419</v>
      </c>
      <c r="M46" s="122">
        <v>33</v>
      </c>
      <c r="N46" s="130">
        <f t="shared" si="19"/>
        <v>277919.0674240716</v>
      </c>
      <c r="O46" s="166">
        <f t="shared" si="4"/>
        <v>764.27743541619714</v>
      </c>
      <c r="P46" s="166">
        <f t="shared" si="5"/>
        <v>4687.4962351730474</v>
      </c>
      <c r="Q46" s="166">
        <f t="shared" si="6"/>
        <v>5451.7736705892448</v>
      </c>
      <c r="R46" s="166">
        <f t="shared" si="7"/>
        <v>273231.57118889858</v>
      </c>
      <c r="W46" s="165">
        <f t="shared" si="20"/>
        <v>46419</v>
      </c>
      <c r="X46" s="122">
        <v>33</v>
      </c>
      <c r="Y46" s="130">
        <f t="shared" si="21"/>
        <v>474678.51851851749</v>
      </c>
      <c r="Z46" s="166">
        <f t="shared" si="8"/>
        <v>0</v>
      </c>
      <c r="AA46" s="166">
        <f t="shared" si="9"/>
        <v>8630.5185185185146</v>
      </c>
      <c r="AB46" s="166">
        <f t="shared" si="14"/>
        <v>8630.52</v>
      </c>
      <c r="AC46" s="166">
        <f t="shared" si="10"/>
        <v>466047.99999999895</v>
      </c>
      <c r="AH46" s="165">
        <f t="shared" si="22"/>
        <v>46419</v>
      </c>
      <c r="AI46" s="122">
        <v>33</v>
      </c>
      <c r="AJ46" s="130">
        <f t="shared" si="23"/>
        <v>1413417.2779520671</v>
      </c>
      <c r="AK46" s="166">
        <f t="shared" si="11"/>
        <v>3886.9</v>
      </c>
      <c r="AL46" s="166">
        <f t="shared" si="12"/>
        <v>16787.075495983034</v>
      </c>
      <c r="AM46" s="166">
        <f t="shared" si="15"/>
        <v>20673.97</v>
      </c>
      <c r="AN46" s="166">
        <f t="shared" si="13"/>
        <v>1396630.2024560841</v>
      </c>
    </row>
    <row r="47" spans="1:40" x14ac:dyDescent="0.25">
      <c r="A47" s="114">
        <f t="shared" si="16"/>
        <v>46447</v>
      </c>
      <c r="B47" s="115">
        <v>34</v>
      </c>
      <c r="C47" s="116">
        <f t="shared" si="17"/>
        <v>888209.4943027969</v>
      </c>
      <c r="D47" s="117">
        <f t="shared" si="1"/>
        <v>2442.5761093326919</v>
      </c>
      <c r="E47" s="117">
        <f t="shared" si="0"/>
        <v>8086.9080404097131</v>
      </c>
      <c r="F47" s="117">
        <f t="shared" si="2"/>
        <v>10529.484149742406</v>
      </c>
      <c r="G47" s="117">
        <f t="shared" si="3"/>
        <v>880122.58626238722</v>
      </c>
      <c r="L47" s="165">
        <f t="shared" si="18"/>
        <v>46447</v>
      </c>
      <c r="M47" s="122">
        <v>34</v>
      </c>
      <c r="N47" s="130">
        <f t="shared" si="19"/>
        <v>273231.57118889858</v>
      </c>
      <c r="O47" s="166">
        <f t="shared" si="4"/>
        <v>751.38682076947123</v>
      </c>
      <c r="P47" s="166">
        <f t="shared" si="5"/>
        <v>4700.3868498197735</v>
      </c>
      <c r="Q47" s="166">
        <f t="shared" si="6"/>
        <v>5451.7736705892448</v>
      </c>
      <c r="R47" s="166">
        <f t="shared" si="7"/>
        <v>268531.18433907878</v>
      </c>
      <c r="W47" s="165">
        <f t="shared" si="20"/>
        <v>46447</v>
      </c>
      <c r="X47" s="122">
        <v>34</v>
      </c>
      <c r="Y47" s="130">
        <f t="shared" si="21"/>
        <v>466047.99999999895</v>
      </c>
      <c r="Z47" s="166">
        <f t="shared" si="8"/>
        <v>0</v>
      </c>
      <c r="AA47" s="166">
        <f t="shared" si="9"/>
        <v>8630.5185185185146</v>
      </c>
      <c r="AB47" s="166">
        <f t="shared" si="14"/>
        <v>8630.52</v>
      </c>
      <c r="AC47" s="166">
        <f t="shared" si="10"/>
        <v>457417.48148148041</v>
      </c>
      <c r="AH47" s="165">
        <f t="shared" si="22"/>
        <v>46447</v>
      </c>
      <c r="AI47" s="122">
        <v>34</v>
      </c>
      <c r="AJ47" s="130">
        <f t="shared" si="23"/>
        <v>1396630.2024560841</v>
      </c>
      <c r="AK47" s="166">
        <f t="shared" si="11"/>
        <v>3840.73</v>
      </c>
      <c r="AL47" s="166">
        <f t="shared" si="12"/>
        <v>16833.239953596985</v>
      </c>
      <c r="AM47" s="166">
        <f t="shared" si="15"/>
        <v>20673.97</v>
      </c>
      <c r="AN47" s="166">
        <f t="shared" si="13"/>
        <v>1379796.962502487</v>
      </c>
    </row>
    <row r="48" spans="1:40" x14ac:dyDescent="0.25">
      <c r="A48" s="114">
        <f t="shared" si="16"/>
        <v>46478</v>
      </c>
      <c r="B48" s="115">
        <v>35</v>
      </c>
      <c r="C48" s="116">
        <f t="shared" si="17"/>
        <v>880122.58626238722</v>
      </c>
      <c r="D48" s="117">
        <f t="shared" si="1"/>
        <v>2420.3371122215653</v>
      </c>
      <c r="E48" s="117">
        <f t="shared" si="0"/>
        <v>8109.1470375208391</v>
      </c>
      <c r="F48" s="117">
        <f t="shared" si="2"/>
        <v>10529.484149742404</v>
      </c>
      <c r="G48" s="117">
        <f t="shared" si="3"/>
        <v>872013.43922486634</v>
      </c>
      <c r="L48" s="165">
        <f t="shared" si="18"/>
        <v>46478</v>
      </c>
      <c r="M48" s="122">
        <v>35</v>
      </c>
      <c r="N48" s="130">
        <f t="shared" si="19"/>
        <v>268531.18433907878</v>
      </c>
      <c r="O48" s="166">
        <f t="shared" si="4"/>
        <v>738.46075693246689</v>
      </c>
      <c r="P48" s="166">
        <f t="shared" si="5"/>
        <v>4713.3129136567777</v>
      </c>
      <c r="Q48" s="166">
        <f t="shared" si="6"/>
        <v>5451.7736705892448</v>
      </c>
      <c r="R48" s="166">
        <f t="shared" si="7"/>
        <v>263817.87142542202</v>
      </c>
      <c r="W48" s="165">
        <f t="shared" si="20"/>
        <v>46478</v>
      </c>
      <c r="X48" s="122">
        <v>35</v>
      </c>
      <c r="Y48" s="130">
        <f t="shared" si="21"/>
        <v>457417.48148148041</v>
      </c>
      <c r="Z48" s="166">
        <f t="shared" si="8"/>
        <v>0</v>
      </c>
      <c r="AA48" s="166">
        <f t="shared" si="9"/>
        <v>8630.5185185185146</v>
      </c>
      <c r="AB48" s="166">
        <f t="shared" si="14"/>
        <v>8630.52</v>
      </c>
      <c r="AC48" s="166">
        <f t="shared" si="10"/>
        <v>448786.96296296187</v>
      </c>
      <c r="AH48" s="165">
        <f t="shared" si="22"/>
        <v>46478</v>
      </c>
      <c r="AI48" s="122">
        <v>35</v>
      </c>
      <c r="AJ48" s="130">
        <f t="shared" si="23"/>
        <v>1379796.962502487</v>
      </c>
      <c r="AK48" s="166">
        <f t="shared" si="11"/>
        <v>3794.44</v>
      </c>
      <c r="AL48" s="166">
        <f t="shared" si="12"/>
        <v>16879.531363469378</v>
      </c>
      <c r="AM48" s="166">
        <f t="shared" si="15"/>
        <v>20673.97</v>
      </c>
      <c r="AN48" s="166">
        <f t="shared" si="13"/>
        <v>1362917.4311390177</v>
      </c>
    </row>
    <row r="49" spans="1:40" x14ac:dyDescent="0.25">
      <c r="A49" s="114">
        <f t="shared" si="16"/>
        <v>46508</v>
      </c>
      <c r="B49" s="115">
        <v>36</v>
      </c>
      <c r="C49" s="116">
        <f t="shared" si="17"/>
        <v>872013.43922486634</v>
      </c>
      <c r="D49" s="117">
        <f t="shared" si="1"/>
        <v>2398.0369578683831</v>
      </c>
      <c r="E49" s="117">
        <f t="shared" si="0"/>
        <v>8131.4471918740219</v>
      </c>
      <c r="F49" s="117">
        <f t="shared" si="2"/>
        <v>10529.484149742406</v>
      </c>
      <c r="G49" s="117">
        <f t="shared" si="3"/>
        <v>863881.9920329923</v>
      </c>
      <c r="L49" s="165">
        <f t="shared" si="18"/>
        <v>46508</v>
      </c>
      <c r="M49" s="122">
        <v>36</v>
      </c>
      <c r="N49" s="130">
        <f t="shared" si="19"/>
        <v>263817.87142542202</v>
      </c>
      <c r="O49" s="166">
        <f t="shared" si="4"/>
        <v>725.49914641991063</v>
      </c>
      <c r="P49" s="166">
        <f t="shared" si="5"/>
        <v>4726.2745241693337</v>
      </c>
      <c r="Q49" s="166">
        <f t="shared" si="6"/>
        <v>5451.7736705892439</v>
      </c>
      <c r="R49" s="166">
        <f t="shared" si="7"/>
        <v>259091.59690125269</v>
      </c>
      <c r="W49" s="165">
        <f t="shared" si="20"/>
        <v>46508</v>
      </c>
      <c r="X49" s="122">
        <v>36</v>
      </c>
      <c r="Y49" s="130">
        <f t="shared" si="21"/>
        <v>448786.96296296187</v>
      </c>
      <c r="Z49" s="166">
        <f t="shared" si="8"/>
        <v>0</v>
      </c>
      <c r="AA49" s="166">
        <f t="shared" si="9"/>
        <v>8630.5185185185146</v>
      </c>
      <c r="AB49" s="166">
        <f t="shared" si="14"/>
        <v>8630.52</v>
      </c>
      <c r="AC49" s="166">
        <f t="shared" si="10"/>
        <v>440156.44444444333</v>
      </c>
      <c r="AH49" s="165">
        <f t="shared" si="22"/>
        <v>46508</v>
      </c>
      <c r="AI49" s="122">
        <v>36</v>
      </c>
      <c r="AJ49" s="130">
        <f t="shared" si="23"/>
        <v>1362917.4311390177</v>
      </c>
      <c r="AK49" s="166">
        <f t="shared" si="11"/>
        <v>3748.02</v>
      </c>
      <c r="AL49" s="166">
        <f t="shared" si="12"/>
        <v>16925.950074718919</v>
      </c>
      <c r="AM49" s="166">
        <f t="shared" si="15"/>
        <v>20673.97</v>
      </c>
      <c r="AN49" s="166">
        <f t="shared" si="13"/>
        <v>1345991.4810642987</v>
      </c>
    </row>
    <row r="50" spans="1:40" x14ac:dyDescent="0.25">
      <c r="A50" s="114">
        <f t="shared" si="16"/>
        <v>46539</v>
      </c>
      <c r="B50" s="115">
        <v>37</v>
      </c>
      <c r="C50" s="116">
        <f t="shared" si="17"/>
        <v>863881.9920329923</v>
      </c>
      <c r="D50" s="117">
        <f t="shared" si="1"/>
        <v>2375.6754780907299</v>
      </c>
      <c r="E50" s="117">
        <f t="shared" si="0"/>
        <v>8153.8086716516755</v>
      </c>
      <c r="F50" s="117">
        <f t="shared" si="2"/>
        <v>10529.484149742406</v>
      </c>
      <c r="G50" s="117">
        <f t="shared" si="3"/>
        <v>855728.18336134066</v>
      </c>
      <c r="L50" s="165">
        <f t="shared" si="18"/>
        <v>46539</v>
      </c>
      <c r="M50" s="122">
        <v>37</v>
      </c>
      <c r="N50" s="130">
        <f t="shared" si="19"/>
        <v>259091.59690125269</v>
      </c>
      <c r="O50" s="166">
        <f t="shared" si="4"/>
        <v>712.50189147844515</v>
      </c>
      <c r="P50" s="166">
        <f t="shared" si="5"/>
        <v>4739.2717791107998</v>
      </c>
      <c r="Q50" s="166">
        <f t="shared" si="6"/>
        <v>5451.7736705892448</v>
      </c>
      <c r="R50" s="166">
        <f t="shared" si="7"/>
        <v>254352.32512214189</v>
      </c>
      <c r="W50" s="165">
        <f t="shared" si="20"/>
        <v>46539</v>
      </c>
      <c r="X50" s="122">
        <v>37</v>
      </c>
      <c r="Y50" s="130">
        <f t="shared" si="21"/>
        <v>440156.44444444333</v>
      </c>
      <c r="Z50" s="166">
        <f t="shared" si="8"/>
        <v>0</v>
      </c>
      <c r="AA50" s="166">
        <f t="shared" si="9"/>
        <v>8630.5185185185146</v>
      </c>
      <c r="AB50" s="166">
        <f t="shared" si="14"/>
        <v>8630.52</v>
      </c>
      <c r="AC50" s="166">
        <f t="shared" si="10"/>
        <v>431525.92592592479</v>
      </c>
      <c r="AH50" s="165">
        <f t="shared" si="22"/>
        <v>46539</v>
      </c>
      <c r="AI50" s="122">
        <v>37</v>
      </c>
      <c r="AJ50" s="130">
        <f t="shared" si="23"/>
        <v>1345991.4810642987</v>
      </c>
      <c r="AK50" s="166">
        <f t="shared" si="11"/>
        <v>3701.48</v>
      </c>
      <c r="AL50" s="166">
        <f t="shared" si="12"/>
        <v>16972.496437424394</v>
      </c>
      <c r="AM50" s="166">
        <f t="shared" si="15"/>
        <v>20673.97</v>
      </c>
      <c r="AN50" s="166">
        <f t="shared" si="13"/>
        <v>1329018.9846268743</v>
      </c>
    </row>
    <row r="51" spans="1:40" x14ac:dyDescent="0.25">
      <c r="A51" s="114">
        <f t="shared" si="16"/>
        <v>46569</v>
      </c>
      <c r="B51" s="115">
        <v>38</v>
      </c>
      <c r="C51" s="116">
        <f t="shared" si="17"/>
        <v>855728.18336134066</v>
      </c>
      <c r="D51" s="117">
        <f t="shared" si="1"/>
        <v>2353.2525042436873</v>
      </c>
      <c r="E51" s="117">
        <f t="shared" si="0"/>
        <v>8176.2316454987167</v>
      </c>
      <c r="F51" s="117">
        <f t="shared" si="2"/>
        <v>10529.484149742404</v>
      </c>
      <c r="G51" s="117">
        <f t="shared" si="3"/>
        <v>847551.95171584189</v>
      </c>
      <c r="L51" s="165">
        <f t="shared" si="18"/>
        <v>46569</v>
      </c>
      <c r="M51" s="122">
        <v>38</v>
      </c>
      <c r="N51" s="130">
        <f t="shared" si="19"/>
        <v>254352.32512214189</v>
      </c>
      <c r="O51" s="166">
        <f t="shared" si="4"/>
        <v>699.46889408589027</v>
      </c>
      <c r="P51" s="166">
        <f t="shared" si="5"/>
        <v>4752.3047765033543</v>
      </c>
      <c r="Q51" s="166">
        <f t="shared" si="6"/>
        <v>5451.7736705892448</v>
      </c>
      <c r="R51" s="166">
        <f t="shared" si="7"/>
        <v>249600.02034563854</v>
      </c>
      <c r="W51" s="165">
        <f t="shared" si="20"/>
        <v>46569</v>
      </c>
      <c r="X51" s="122">
        <v>38</v>
      </c>
      <c r="Y51" s="130">
        <f t="shared" si="21"/>
        <v>431525.92592592479</v>
      </c>
      <c r="Z51" s="166">
        <f t="shared" si="8"/>
        <v>0</v>
      </c>
      <c r="AA51" s="166">
        <f t="shared" si="9"/>
        <v>8630.5185185185146</v>
      </c>
      <c r="AB51" s="166">
        <f t="shared" si="14"/>
        <v>8630.52</v>
      </c>
      <c r="AC51" s="166">
        <f t="shared" si="10"/>
        <v>422895.40740740625</v>
      </c>
      <c r="AH51" s="165">
        <f t="shared" si="22"/>
        <v>46569</v>
      </c>
      <c r="AI51" s="122">
        <v>38</v>
      </c>
      <c r="AJ51" s="130">
        <f t="shared" si="23"/>
        <v>1329018.9846268743</v>
      </c>
      <c r="AK51" s="166">
        <f t="shared" si="11"/>
        <v>3654.8</v>
      </c>
      <c r="AL51" s="166">
        <f t="shared" si="12"/>
        <v>17019.170802627312</v>
      </c>
      <c r="AM51" s="166">
        <f t="shared" si="15"/>
        <v>20673.97</v>
      </c>
      <c r="AN51" s="166">
        <f t="shared" si="13"/>
        <v>1311999.8138242471</v>
      </c>
    </row>
    <row r="52" spans="1:40" x14ac:dyDescent="0.25">
      <c r="A52" s="114">
        <f t="shared" si="16"/>
        <v>46600</v>
      </c>
      <c r="B52" s="115">
        <v>39</v>
      </c>
      <c r="C52" s="116">
        <f t="shared" si="17"/>
        <v>847551.95171584189</v>
      </c>
      <c r="D52" s="117">
        <f t="shared" si="1"/>
        <v>2330.7678672185662</v>
      </c>
      <c r="E52" s="117">
        <f t="shared" si="0"/>
        <v>8198.7162825238374</v>
      </c>
      <c r="F52" s="117">
        <f t="shared" si="2"/>
        <v>10529.484149742404</v>
      </c>
      <c r="G52" s="117">
        <f t="shared" si="3"/>
        <v>839353.23543331807</v>
      </c>
      <c r="L52" s="165">
        <f t="shared" si="18"/>
        <v>46600</v>
      </c>
      <c r="M52" s="122">
        <v>39</v>
      </c>
      <c r="N52" s="130">
        <f t="shared" si="19"/>
        <v>249600.02034563854</v>
      </c>
      <c r="O52" s="166">
        <f t="shared" si="4"/>
        <v>686.40005595050616</v>
      </c>
      <c r="P52" s="166">
        <f t="shared" si="5"/>
        <v>4765.3736146387382</v>
      </c>
      <c r="Q52" s="166">
        <f t="shared" si="6"/>
        <v>5451.7736705892439</v>
      </c>
      <c r="R52" s="166">
        <f t="shared" si="7"/>
        <v>244834.64673099981</v>
      </c>
      <c r="W52" s="165">
        <f t="shared" si="20"/>
        <v>46600</v>
      </c>
      <c r="X52" s="122">
        <v>39</v>
      </c>
      <c r="Y52" s="130">
        <f t="shared" si="21"/>
        <v>422895.40740740625</v>
      </c>
      <c r="Z52" s="166">
        <f t="shared" si="8"/>
        <v>0</v>
      </c>
      <c r="AA52" s="166">
        <f t="shared" si="9"/>
        <v>8630.5185185185146</v>
      </c>
      <c r="AB52" s="166">
        <f t="shared" si="14"/>
        <v>8630.52</v>
      </c>
      <c r="AC52" s="166">
        <f t="shared" si="10"/>
        <v>414264.88888888771</v>
      </c>
      <c r="AH52" s="165">
        <f t="shared" si="22"/>
        <v>46600</v>
      </c>
      <c r="AI52" s="122">
        <v>39</v>
      </c>
      <c r="AJ52" s="130">
        <f t="shared" si="23"/>
        <v>1311999.8138242471</v>
      </c>
      <c r="AK52" s="166">
        <f t="shared" si="11"/>
        <v>3608</v>
      </c>
      <c r="AL52" s="166">
        <f t="shared" si="12"/>
        <v>17065.973522334538</v>
      </c>
      <c r="AM52" s="166">
        <f t="shared" si="15"/>
        <v>20673.97</v>
      </c>
      <c r="AN52" s="166">
        <f t="shared" si="13"/>
        <v>1294933.8403019125</v>
      </c>
    </row>
    <row r="53" spans="1:40" x14ac:dyDescent="0.25">
      <c r="A53" s="114">
        <f t="shared" si="16"/>
        <v>46631</v>
      </c>
      <c r="B53" s="115">
        <v>40</v>
      </c>
      <c r="C53" s="116">
        <f t="shared" si="17"/>
        <v>839353.23543331807</v>
      </c>
      <c r="D53" s="117">
        <f t="shared" si="1"/>
        <v>2308.2213974416254</v>
      </c>
      <c r="E53" s="117">
        <f t="shared" si="0"/>
        <v>8221.2627523007795</v>
      </c>
      <c r="F53" s="117">
        <f t="shared" si="2"/>
        <v>10529.484149742406</v>
      </c>
      <c r="G53" s="117">
        <f t="shared" si="3"/>
        <v>831131.97268101724</v>
      </c>
      <c r="L53" s="165">
        <f t="shared" si="18"/>
        <v>46631</v>
      </c>
      <c r="M53" s="122">
        <v>40</v>
      </c>
      <c r="N53" s="130">
        <f t="shared" si="19"/>
        <v>244834.64673099981</v>
      </c>
      <c r="O53" s="166">
        <f t="shared" si="4"/>
        <v>673.29527851024943</v>
      </c>
      <c r="P53" s="166">
        <f t="shared" si="5"/>
        <v>4778.4783920789951</v>
      </c>
      <c r="Q53" s="166">
        <f t="shared" si="6"/>
        <v>5451.7736705892448</v>
      </c>
      <c r="R53" s="166">
        <f t="shared" si="7"/>
        <v>240056.1683389208</v>
      </c>
      <c r="W53" s="165">
        <f t="shared" si="20"/>
        <v>46631</v>
      </c>
      <c r="X53" s="122">
        <v>40</v>
      </c>
      <c r="Y53" s="130">
        <f t="shared" si="21"/>
        <v>414264.88888888771</v>
      </c>
      <c r="Z53" s="166">
        <f t="shared" si="8"/>
        <v>0</v>
      </c>
      <c r="AA53" s="166">
        <f t="shared" si="9"/>
        <v>8630.5185185185146</v>
      </c>
      <c r="AB53" s="166">
        <f t="shared" si="14"/>
        <v>8630.52</v>
      </c>
      <c r="AC53" s="166">
        <f t="shared" si="10"/>
        <v>405634.37037036917</v>
      </c>
      <c r="AH53" s="165">
        <f t="shared" si="22"/>
        <v>46631</v>
      </c>
      <c r="AI53" s="122">
        <v>40</v>
      </c>
      <c r="AJ53" s="130">
        <f t="shared" si="23"/>
        <v>1294933.8403019125</v>
      </c>
      <c r="AK53" s="166">
        <f t="shared" si="11"/>
        <v>3561.07</v>
      </c>
      <c r="AL53" s="166">
        <f t="shared" si="12"/>
        <v>17112.904949520958</v>
      </c>
      <c r="AM53" s="166">
        <f t="shared" si="15"/>
        <v>20673.97</v>
      </c>
      <c r="AN53" s="166">
        <f t="shared" si="13"/>
        <v>1277820.9353523916</v>
      </c>
    </row>
    <row r="54" spans="1:40" x14ac:dyDescent="0.25">
      <c r="A54" s="114">
        <f t="shared" si="16"/>
        <v>46661</v>
      </c>
      <c r="B54" s="115">
        <v>41</v>
      </c>
      <c r="C54" s="116">
        <f t="shared" si="17"/>
        <v>831131.97268101724</v>
      </c>
      <c r="D54" s="117">
        <f t="shared" si="1"/>
        <v>2285.6129248727984</v>
      </c>
      <c r="E54" s="117">
        <f t="shared" si="0"/>
        <v>8243.8712248696065</v>
      </c>
      <c r="F54" s="117">
        <f t="shared" si="2"/>
        <v>10529.484149742406</v>
      </c>
      <c r="G54" s="117">
        <f t="shared" si="3"/>
        <v>822888.10145614762</v>
      </c>
      <c r="L54" s="165">
        <f t="shared" si="18"/>
        <v>46661</v>
      </c>
      <c r="M54" s="122">
        <v>41</v>
      </c>
      <c r="N54" s="130">
        <f t="shared" si="19"/>
        <v>240056.1683389208</v>
      </c>
      <c r="O54" s="166">
        <f t="shared" si="4"/>
        <v>660.1544629320324</v>
      </c>
      <c r="P54" s="166">
        <f t="shared" si="5"/>
        <v>4791.6192076572124</v>
      </c>
      <c r="Q54" s="166">
        <f t="shared" si="6"/>
        <v>5451.7736705892448</v>
      </c>
      <c r="R54" s="166">
        <f t="shared" si="7"/>
        <v>235264.5491312636</v>
      </c>
      <c r="W54" s="165">
        <f t="shared" si="20"/>
        <v>46661</v>
      </c>
      <c r="X54" s="122">
        <v>41</v>
      </c>
      <c r="Y54" s="130">
        <f t="shared" si="21"/>
        <v>405634.37037036917</v>
      </c>
      <c r="Z54" s="166">
        <f t="shared" si="8"/>
        <v>0</v>
      </c>
      <c r="AA54" s="166">
        <f t="shared" si="9"/>
        <v>8630.5185185185146</v>
      </c>
      <c r="AB54" s="166">
        <f t="shared" si="14"/>
        <v>8630.52</v>
      </c>
      <c r="AC54" s="166">
        <f t="shared" si="10"/>
        <v>397003.85185185063</v>
      </c>
      <c r="AH54" s="165">
        <f t="shared" si="22"/>
        <v>46661</v>
      </c>
      <c r="AI54" s="122">
        <v>41</v>
      </c>
      <c r="AJ54" s="130">
        <f t="shared" si="23"/>
        <v>1277820.9353523916</v>
      </c>
      <c r="AK54" s="166">
        <f t="shared" si="11"/>
        <v>3514.01</v>
      </c>
      <c r="AL54" s="166">
        <f t="shared" si="12"/>
        <v>17159.965438132142</v>
      </c>
      <c r="AM54" s="166">
        <f t="shared" si="15"/>
        <v>20673.97</v>
      </c>
      <c r="AN54" s="166">
        <f t="shared" si="13"/>
        <v>1260660.9699142594</v>
      </c>
    </row>
    <row r="55" spans="1:40" x14ac:dyDescent="0.25">
      <c r="A55" s="114">
        <f t="shared" si="16"/>
        <v>46692</v>
      </c>
      <c r="B55" s="115">
        <v>42</v>
      </c>
      <c r="C55" s="116">
        <f t="shared" si="17"/>
        <v>822888.10145614762</v>
      </c>
      <c r="D55" s="117">
        <f t="shared" si="1"/>
        <v>2262.9422790044068</v>
      </c>
      <c r="E55" s="117">
        <f t="shared" si="0"/>
        <v>8266.5418707379977</v>
      </c>
      <c r="F55" s="117">
        <f t="shared" si="2"/>
        <v>10529.484149742404</v>
      </c>
      <c r="G55" s="117">
        <f t="shared" si="3"/>
        <v>814621.55958540959</v>
      </c>
      <c r="L55" s="165">
        <f t="shared" si="18"/>
        <v>46692</v>
      </c>
      <c r="M55" s="122">
        <v>42</v>
      </c>
      <c r="N55" s="130">
        <f t="shared" si="19"/>
        <v>235264.5491312636</v>
      </c>
      <c r="O55" s="166">
        <f t="shared" si="4"/>
        <v>646.977510110975</v>
      </c>
      <c r="P55" s="166">
        <f t="shared" si="5"/>
        <v>4804.7961604782704</v>
      </c>
      <c r="Q55" s="166">
        <f t="shared" si="6"/>
        <v>5451.7736705892457</v>
      </c>
      <c r="R55" s="166">
        <f t="shared" si="7"/>
        <v>230459.75297078534</v>
      </c>
      <c r="W55" s="165">
        <f t="shared" si="20"/>
        <v>46692</v>
      </c>
      <c r="X55" s="122">
        <v>42</v>
      </c>
      <c r="Y55" s="130">
        <f t="shared" si="21"/>
        <v>397003.85185185063</v>
      </c>
      <c r="Z55" s="166">
        <f t="shared" si="8"/>
        <v>0</v>
      </c>
      <c r="AA55" s="166">
        <f t="shared" si="9"/>
        <v>8630.5185185185146</v>
      </c>
      <c r="AB55" s="166">
        <f t="shared" si="14"/>
        <v>8630.52</v>
      </c>
      <c r="AC55" s="166">
        <f t="shared" si="10"/>
        <v>388373.33333333209</v>
      </c>
      <c r="AH55" s="165">
        <f t="shared" si="22"/>
        <v>46692</v>
      </c>
      <c r="AI55" s="122">
        <v>42</v>
      </c>
      <c r="AJ55" s="130">
        <f t="shared" si="23"/>
        <v>1260660.9699142594</v>
      </c>
      <c r="AK55" s="166">
        <f t="shared" si="11"/>
        <v>3466.82</v>
      </c>
      <c r="AL55" s="166">
        <f t="shared" si="12"/>
        <v>17207.155343087004</v>
      </c>
      <c r="AM55" s="166">
        <f t="shared" si="15"/>
        <v>20673.97</v>
      </c>
      <c r="AN55" s="166">
        <f t="shared" si="13"/>
        <v>1243453.8145711725</v>
      </c>
    </row>
    <row r="56" spans="1:40" x14ac:dyDescent="0.25">
      <c r="A56" s="114">
        <f t="shared" si="16"/>
        <v>46722</v>
      </c>
      <c r="B56" s="115">
        <v>43</v>
      </c>
      <c r="C56" s="116">
        <f t="shared" si="17"/>
        <v>814621.55958540959</v>
      </c>
      <c r="D56" s="117">
        <f t="shared" si="1"/>
        <v>2240.2092888598777</v>
      </c>
      <c r="E56" s="117">
        <f t="shared" si="0"/>
        <v>8289.2748608825277</v>
      </c>
      <c r="F56" s="117">
        <f t="shared" si="2"/>
        <v>10529.484149742406</v>
      </c>
      <c r="G56" s="117">
        <f t="shared" si="3"/>
        <v>806332.28472452704</v>
      </c>
      <c r="L56" s="165">
        <f t="shared" si="18"/>
        <v>46722</v>
      </c>
      <c r="M56" s="122">
        <v>43</v>
      </c>
      <c r="N56" s="130">
        <f t="shared" si="19"/>
        <v>230459.75297078534</v>
      </c>
      <c r="O56" s="166">
        <f t="shared" si="4"/>
        <v>633.7643206696597</v>
      </c>
      <c r="P56" s="166">
        <f t="shared" si="5"/>
        <v>4818.0093499195846</v>
      </c>
      <c r="Q56" s="166">
        <f t="shared" si="6"/>
        <v>5451.7736705892439</v>
      </c>
      <c r="R56" s="166">
        <f t="shared" si="7"/>
        <v>225641.74362086575</v>
      </c>
      <c r="W56" s="165">
        <f t="shared" si="20"/>
        <v>46722</v>
      </c>
      <c r="X56" s="122">
        <v>43</v>
      </c>
      <c r="Y56" s="130">
        <f t="shared" si="21"/>
        <v>388373.33333333209</v>
      </c>
      <c r="Z56" s="166">
        <f t="shared" si="8"/>
        <v>0</v>
      </c>
      <c r="AA56" s="166">
        <f t="shared" si="9"/>
        <v>8630.5185185185146</v>
      </c>
      <c r="AB56" s="166">
        <f t="shared" si="14"/>
        <v>8630.52</v>
      </c>
      <c r="AC56" s="166">
        <f t="shared" si="10"/>
        <v>379742.81481481355</v>
      </c>
      <c r="AH56" s="165">
        <f t="shared" si="22"/>
        <v>46722</v>
      </c>
      <c r="AI56" s="122">
        <v>43</v>
      </c>
      <c r="AJ56" s="130">
        <f t="shared" si="23"/>
        <v>1243453.8145711725</v>
      </c>
      <c r="AK56" s="166">
        <f t="shared" si="11"/>
        <v>3419.5</v>
      </c>
      <c r="AL56" s="166">
        <f t="shared" si="12"/>
        <v>17254.475020280493</v>
      </c>
      <c r="AM56" s="166">
        <f t="shared" si="15"/>
        <v>20673.97</v>
      </c>
      <c r="AN56" s="166">
        <f t="shared" si="13"/>
        <v>1226199.3395508919</v>
      </c>
    </row>
    <row r="57" spans="1:40" x14ac:dyDescent="0.25">
      <c r="A57" s="114">
        <f t="shared" si="16"/>
        <v>46753</v>
      </c>
      <c r="B57" s="115">
        <v>44</v>
      </c>
      <c r="C57" s="116">
        <f t="shared" si="17"/>
        <v>806332.28472452704</v>
      </c>
      <c r="D57" s="117">
        <f t="shared" si="1"/>
        <v>2217.4137829924507</v>
      </c>
      <c r="E57" s="117">
        <f t="shared" si="0"/>
        <v>8312.0703667499529</v>
      </c>
      <c r="F57" s="117">
        <f t="shared" si="2"/>
        <v>10529.484149742404</v>
      </c>
      <c r="G57" s="117">
        <f t="shared" si="3"/>
        <v>798020.21435777703</v>
      </c>
      <c r="L57" s="165">
        <f t="shared" si="18"/>
        <v>46753</v>
      </c>
      <c r="M57" s="122">
        <v>44</v>
      </c>
      <c r="N57" s="130">
        <f t="shared" si="19"/>
        <v>225641.74362086575</v>
      </c>
      <c r="O57" s="166">
        <f t="shared" si="4"/>
        <v>620.5147949573809</v>
      </c>
      <c r="P57" s="166">
        <f t="shared" si="5"/>
        <v>4831.2588756318637</v>
      </c>
      <c r="Q57" s="166">
        <f t="shared" si="6"/>
        <v>5451.7736705892448</v>
      </c>
      <c r="R57" s="166">
        <f t="shared" si="7"/>
        <v>220810.48474523387</v>
      </c>
      <c r="W57" s="165">
        <f t="shared" si="20"/>
        <v>46753</v>
      </c>
      <c r="X57" s="122">
        <v>44</v>
      </c>
      <c r="Y57" s="130">
        <f t="shared" si="21"/>
        <v>379742.81481481355</v>
      </c>
      <c r="Z57" s="166">
        <f t="shared" si="8"/>
        <v>0</v>
      </c>
      <c r="AA57" s="166">
        <f t="shared" si="9"/>
        <v>8630.5185185185146</v>
      </c>
      <c r="AB57" s="166">
        <f t="shared" si="14"/>
        <v>8630.52</v>
      </c>
      <c r="AC57" s="166">
        <f t="shared" si="10"/>
        <v>371112.29629629501</v>
      </c>
      <c r="AH57" s="165">
        <f t="shared" si="22"/>
        <v>46753</v>
      </c>
      <c r="AI57" s="122">
        <v>44</v>
      </c>
      <c r="AJ57" s="130">
        <f t="shared" si="23"/>
        <v>1226199.3395508919</v>
      </c>
      <c r="AK57" s="166">
        <f t="shared" si="11"/>
        <v>3372.05</v>
      </c>
      <c r="AL57" s="166">
        <f t="shared" si="12"/>
        <v>17301.924826586266</v>
      </c>
      <c r="AM57" s="166">
        <f t="shared" si="15"/>
        <v>20673.97</v>
      </c>
      <c r="AN57" s="166">
        <f t="shared" si="13"/>
        <v>1208897.4147243057</v>
      </c>
    </row>
    <row r="58" spans="1:40" x14ac:dyDescent="0.25">
      <c r="A58" s="114">
        <f t="shared" si="16"/>
        <v>46784</v>
      </c>
      <c r="B58" s="115">
        <v>45</v>
      </c>
      <c r="C58" s="116">
        <f t="shared" si="17"/>
        <v>798020.21435777703</v>
      </c>
      <c r="D58" s="117">
        <f t="shared" si="1"/>
        <v>2194.5555894838885</v>
      </c>
      <c r="E58" s="117">
        <f t="shared" si="0"/>
        <v>8334.9285602585169</v>
      </c>
      <c r="F58" s="117">
        <f t="shared" si="2"/>
        <v>10529.484149742406</v>
      </c>
      <c r="G58" s="117">
        <f t="shared" si="3"/>
        <v>789685.28579751856</v>
      </c>
      <c r="L58" s="165">
        <f t="shared" si="18"/>
        <v>46784</v>
      </c>
      <c r="M58" s="122">
        <v>45</v>
      </c>
      <c r="N58" s="130">
        <f t="shared" si="19"/>
        <v>220810.48474523387</v>
      </c>
      <c r="O58" s="166">
        <f t="shared" si="4"/>
        <v>607.22883304939342</v>
      </c>
      <c r="P58" s="166">
        <f t="shared" si="5"/>
        <v>4844.5448375398519</v>
      </c>
      <c r="Q58" s="166">
        <f t="shared" si="6"/>
        <v>5451.7736705892457</v>
      </c>
      <c r="R58" s="166">
        <f t="shared" si="7"/>
        <v>215965.93990769403</v>
      </c>
      <c r="W58" s="165">
        <f t="shared" si="20"/>
        <v>46784</v>
      </c>
      <c r="X58" s="122">
        <v>45</v>
      </c>
      <c r="Y58" s="130">
        <f t="shared" si="21"/>
        <v>371112.29629629501</v>
      </c>
      <c r="Z58" s="166">
        <f t="shared" si="8"/>
        <v>0</v>
      </c>
      <c r="AA58" s="166">
        <f t="shared" si="9"/>
        <v>8630.5185185185146</v>
      </c>
      <c r="AB58" s="166">
        <f t="shared" si="14"/>
        <v>8630.52</v>
      </c>
      <c r="AC58" s="166">
        <f t="shared" si="10"/>
        <v>362481.77777777647</v>
      </c>
      <c r="AH58" s="165">
        <f t="shared" si="22"/>
        <v>46784</v>
      </c>
      <c r="AI58" s="122">
        <v>45</v>
      </c>
      <c r="AJ58" s="130">
        <f t="shared" si="23"/>
        <v>1208897.4147243057</v>
      </c>
      <c r="AK58" s="166">
        <f t="shared" si="11"/>
        <v>3324.47</v>
      </c>
      <c r="AL58" s="166">
        <f t="shared" si="12"/>
        <v>17349.505119859376</v>
      </c>
      <c r="AM58" s="166">
        <f t="shared" si="15"/>
        <v>20673.97</v>
      </c>
      <c r="AN58" s="166">
        <f t="shared" si="13"/>
        <v>1191547.9096044463</v>
      </c>
    </row>
    <row r="59" spans="1:40" x14ac:dyDescent="0.25">
      <c r="A59" s="114">
        <f t="shared" si="16"/>
        <v>46813</v>
      </c>
      <c r="B59" s="115">
        <v>46</v>
      </c>
      <c r="C59" s="116">
        <f t="shared" si="17"/>
        <v>789685.28579751856</v>
      </c>
      <c r="D59" s="117">
        <f t="shared" si="1"/>
        <v>2171.6345359431771</v>
      </c>
      <c r="E59" s="117">
        <f t="shared" si="0"/>
        <v>8357.8496137992279</v>
      </c>
      <c r="F59" s="117">
        <f t="shared" si="2"/>
        <v>10529.484149742406</v>
      </c>
      <c r="G59" s="117">
        <f t="shared" si="3"/>
        <v>781327.43618371931</v>
      </c>
      <c r="L59" s="165">
        <f t="shared" si="18"/>
        <v>46813</v>
      </c>
      <c r="M59" s="122">
        <v>46</v>
      </c>
      <c r="N59" s="130">
        <f t="shared" si="19"/>
        <v>215965.93990769403</v>
      </c>
      <c r="O59" s="166">
        <f t="shared" si="4"/>
        <v>593.90633474615868</v>
      </c>
      <c r="P59" s="166">
        <f t="shared" si="5"/>
        <v>4857.867335843086</v>
      </c>
      <c r="Q59" s="166">
        <f t="shared" si="6"/>
        <v>5451.7736705892448</v>
      </c>
      <c r="R59" s="166">
        <f t="shared" si="7"/>
        <v>211108.07257185093</v>
      </c>
      <c r="W59" s="165">
        <f t="shared" si="20"/>
        <v>46813</v>
      </c>
      <c r="X59" s="122">
        <v>46</v>
      </c>
      <c r="Y59" s="130">
        <f t="shared" si="21"/>
        <v>362481.77777777647</v>
      </c>
      <c r="Z59" s="166">
        <f t="shared" si="8"/>
        <v>0</v>
      </c>
      <c r="AA59" s="166">
        <f t="shared" si="9"/>
        <v>8630.5185185185146</v>
      </c>
      <c r="AB59" s="166">
        <f t="shared" si="14"/>
        <v>8630.52</v>
      </c>
      <c r="AC59" s="166">
        <f t="shared" si="10"/>
        <v>353851.25925925793</v>
      </c>
      <c r="AH59" s="165">
        <f t="shared" si="22"/>
        <v>46813</v>
      </c>
      <c r="AI59" s="122">
        <v>46</v>
      </c>
      <c r="AJ59" s="130">
        <f t="shared" si="23"/>
        <v>1191547.9096044463</v>
      </c>
      <c r="AK59" s="166">
        <f t="shared" si="11"/>
        <v>3276.76</v>
      </c>
      <c r="AL59" s="166">
        <f t="shared" si="12"/>
        <v>17397.216258938988</v>
      </c>
      <c r="AM59" s="166">
        <f t="shared" si="15"/>
        <v>20673.97</v>
      </c>
      <c r="AN59" s="166">
        <f t="shared" si="13"/>
        <v>1174150.6933455074</v>
      </c>
    </row>
    <row r="60" spans="1:40" x14ac:dyDescent="0.25">
      <c r="A60" s="114">
        <f t="shared" si="16"/>
        <v>46844</v>
      </c>
      <c r="B60" s="115">
        <v>47</v>
      </c>
      <c r="C60" s="116">
        <f t="shared" si="17"/>
        <v>781327.43618371931</v>
      </c>
      <c r="D60" s="117">
        <f t="shared" si="1"/>
        <v>2148.6504495052291</v>
      </c>
      <c r="E60" s="117">
        <f t="shared" si="0"/>
        <v>8380.8337002371754</v>
      </c>
      <c r="F60" s="117">
        <f t="shared" si="2"/>
        <v>10529.484149742404</v>
      </c>
      <c r="G60" s="117">
        <f t="shared" si="3"/>
        <v>772946.6024834821</v>
      </c>
      <c r="L60" s="165">
        <f t="shared" si="18"/>
        <v>46844</v>
      </c>
      <c r="M60" s="122">
        <v>47</v>
      </c>
      <c r="N60" s="130">
        <f t="shared" si="19"/>
        <v>211108.07257185093</v>
      </c>
      <c r="O60" s="166">
        <f t="shared" si="4"/>
        <v>580.54719957259022</v>
      </c>
      <c r="P60" s="166">
        <f t="shared" si="5"/>
        <v>4871.2264710166546</v>
      </c>
      <c r="Q60" s="166">
        <f t="shared" si="6"/>
        <v>5451.7736705892448</v>
      </c>
      <c r="R60" s="166">
        <f t="shared" si="7"/>
        <v>206236.84610083429</v>
      </c>
      <c r="W60" s="165">
        <f t="shared" si="20"/>
        <v>46844</v>
      </c>
      <c r="X60" s="122">
        <v>47</v>
      </c>
      <c r="Y60" s="130">
        <f t="shared" si="21"/>
        <v>353851.25925925793</v>
      </c>
      <c r="Z60" s="166">
        <f t="shared" si="8"/>
        <v>0</v>
      </c>
      <c r="AA60" s="166">
        <f t="shared" si="9"/>
        <v>8630.5185185185146</v>
      </c>
      <c r="AB60" s="166">
        <f t="shared" si="14"/>
        <v>8630.52</v>
      </c>
      <c r="AC60" s="166">
        <f t="shared" si="10"/>
        <v>345220.74074073939</v>
      </c>
      <c r="AH60" s="165">
        <f t="shared" si="22"/>
        <v>46844</v>
      </c>
      <c r="AI60" s="122">
        <v>47</v>
      </c>
      <c r="AJ60" s="130">
        <f t="shared" si="23"/>
        <v>1174150.6933455074</v>
      </c>
      <c r="AK60" s="166">
        <f t="shared" si="11"/>
        <v>3228.91</v>
      </c>
      <c r="AL60" s="166">
        <f t="shared" si="12"/>
        <v>17445.058603651072</v>
      </c>
      <c r="AM60" s="166">
        <f t="shared" si="15"/>
        <v>20673.97</v>
      </c>
      <c r="AN60" s="166">
        <f t="shared" si="13"/>
        <v>1156705.6347418563</v>
      </c>
    </row>
    <row r="61" spans="1:40" x14ac:dyDescent="0.25">
      <c r="A61" s="114">
        <f t="shared" si="16"/>
        <v>46874</v>
      </c>
      <c r="B61" s="115">
        <v>48</v>
      </c>
      <c r="C61" s="116">
        <f t="shared" si="17"/>
        <v>772946.6024834821</v>
      </c>
      <c r="D61" s="117">
        <f t="shared" si="1"/>
        <v>2125.6031568295771</v>
      </c>
      <c r="E61" s="117">
        <f t="shared" si="0"/>
        <v>8403.8809929128274</v>
      </c>
      <c r="F61" s="117">
        <f t="shared" si="2"/>
        <v>10529.484149742404</v>
      </c>
      <c r="G61" s="117">
        <f t="shared" si="3"/>
        <v>764542.7214905693</v>
      </c>
      <c r="L61" s="165">
        <f t="shared" si="18"/>
        <v>46874</v>
      </c>
      <c r="M61" s="122">
        <v>48</v>
      </c>
      <c r="N61" s="130">
        <f t="shared" si="19"/>
        <v>206236.84610083429</v>
      </c>
      <c r="O61" s="166">
        <f t="shared" si="4"/>
        <v>567.15132677729446</v>
      </c>
      <c r="P61" s="166">
        <f t="shared" si="5"/>
        <v>4884.6223438119505</v>
      </c>
      <c r="Q61" s="166">
        <f t="shared" si="6"/>
        <v>5451.7736705892448</v>
      </c>
      <c r="R61" s="166">
        <f t="shared" si="7"/>
        <v>201352.22375702232</v>
      </c>
      <c r="W61" s="165">
        <f t="shared" si="20"/>
        <v>46874</v>
      </c>
      <c r="X61" s="122">
        <v>48</v>
      </c>
      <c r="Y61" s="130">
        <f t="shared" si="21"/>
        <v>345220.74074073939</v>
      </c>
      <c r="Z61" s="166">
        <f t="shared" si="8"/>
        <v>0</v>
      </c>
      <c r="AA61" s="166">
        <f t="shared" si="9"/>
        <v>8630.5185185185146</v>
      </c>
      <c r="AB61" s="166">
        <f t="shared" si="14"/>
        <v>8630.52</v>
      </c>
      <c r="AC61" s="166">
        <f t="shared" si="10"/>
        <v>336590.22222222085</v>
      </c>
      <c r="AH61" s="165">
        <f t="shared" si="22"/>
        <v>46874</v>
      </c>
      <c r="AI61" s="122">
        <v>48</v>
      </c>
      <c r="AJ61" s="130">
        <f t="shared" si="23"/>
        <v>1156705.6347418563</v>
      </c>
      <c r="AK61" s="166">
        <f t="shared" si="11"/>
        <v>3180.94</v>
      </c>
      <c r="AL61" s="166">
        <f t="shared" si="12"/>
        <v>17493.032514811115</v>
      </c>
      <c r="AM61" s="166">
        <f t="shared" si="15"/>
        <v>20673.97</v>
      </c>
      <c r="AN61" s="166">
        <f t="shared" si="13"/>
        <v>1139212.6022270452</v>
      </c>
    </row>
    <row r="62" spans="1:40" x14ac:dyDescent="0.25">
      <c r="A62" s="114">
        <f t="shared" si="16"/>
        <v>46905</v>
      </c>
      <c r="B62" s="115">
        <v>49</v>
      </c>
      <c r="C62" s="116">
        <f t="shared" si="17"/>
        <v>764542.7214905693</v>
      </c>
      <c r="D62" s="117">
        <f t="shared" si="1"/>
        <v>2102.4924840990666</v>
      </c>
      <c r="E62" s="117">
        <f t="shared" si="0"/>
        <v>8426.9916656433379</v>
      </c>
      <c r="F62" s="117">
        <f t="shared" si="2"/>
        <v>10529.484149742404</v>
      </c>
      <c r="G62" s="117">
        <f t="shared" si="3"/>
        <v>756115.72982492601</v>
      </c>
      <c r="L62" s="165">
        <f t="shared" si="18"/>
        <v>46905</v>
      </c>
      <c r="M62" s="122">
        <v>49</v>
      </c>
      <c r="N62" s="130">
        <f t="shared" si="19"/>
        <v>201352.22375702232</v>
      </c>
      <c r="O62" s="166">
        <f t="shared" si="4"/>
        <v>553.71861533181152</v>
      </c>
      <c r="P62" s="166">
        <f t="shared" si="5"/>
        <v>4898.0550552574332</v>
      </c>
      <c r="Q62" s="166">
        <f t="shared" si="6"/>
        <v>5451.7736705892448</v>
      </c>
      <c r="R62" s="166">
        <f t="shared" si="7"/>
        <v>196454.16870176489</v>
      </c>
      <c r="W62" s="165">
        <f t="shared" si="20"/>
        <v>46905</v>
      </c>
      <c r="X62" s="122">
        <v>49</v>
      </c>
      <c r="Y62" s="130">
        <f t="shared" si="21"/>
        <v>336590.22222222085</v>
      </c>
      <c r="Z62" s="166">
        <f t="shared" si="8"/>
        <v>0</v>
      </c>
      <c r="AA62" s="166">
        <f t="shared" si="9"/>
        <v>8630.5185185185146</v>
      </c>
      <c r="AB62" s="166">
        <f t="shared" si="14"/>
        <v>8630.52</v>
      </c>
      <c r="AC62" s="166">
        <f t="shared" si="10"/>
        <v>327959.70370370231</v>
      </c>
      <c r="AH62" s="165">
        <f t="shared" si="22"/>
        <v>46905</v>
      </c>
      <c r="AI62" s="122">
        <v>49</v>
      </c>
      <c r="AJ62" s="130">
        <f t="shared" si="23"/>
        <v>1139212.6022270452</v>
      </c>
      <c r="AK62" s="166">
        <f t="shared" si="11"/>
        <v>3132.83</v>
      </c>
      <c r="AL62" s="166">
        <f t="shared" si="12"/>
        <v>17541.138354226845</v>
      </c>
      <c r="AM62" s="166">
        <f t="shared" si="15"/>
        <v>20673.97</v>
      </c>
      <c r="AN62" s="166">
        <f t="shared" si="13"/>
        <v>1121671.4638728183</v>
      </c>
    </row>
    <row r="63" spans="1:40" x14ac:dyDescent="0.25">
      <c r="A63" s="114">
        <f t="shared" si="16"/>
        <v>46935</v>
      </c>
      <c r="B63" s="115">
        <v>50</v>
      </c>
      <c r="C63" s="116">
        <f t="shared" si="17"/>
        <v>756115.72982492601</v>
      </c>
      <c r="D63" s="117">
        <f t="shared" si="1"/>
        <v>2079.3182570185477</v>
      </c>
      <c r="E63" s="117">
        <f t="shared" si="0"/>
        <v>8450.1658927238568</v>
      </c>
      <c r="F63" s="117">
        <f t="shared" si="2"/>
        <v>10529.484149742404</v>
      </c>
      <c r="G63" s="117">
        <f t="shared" si="3"/>
        <v>747665.56393220217</v>
      </c>
      <c r="L63" s="165">
        <f t="shared" si="18"/>
        <v>46935</v>
      </c>
      <c r="M63" s="122">
        <v>50</v>
      </c>
      <c r="N63" s="130">
        <f t="shared" si="19"/>
        <v>196454.16870176489</v>
      </c>
      <c r="O63" s="166">
        <f t="shared" si="4"/>
        <v>540.24896392985363</v>
      </c>
      <c r="P63" s="166">
        <f t="shared" si="5"/>
        <v>4911.5247066593911</v>
      </c>
      <c r="Q63" s="166">
        <f t="shared" si="6"/>
        <v>5451.7736705892448</v>
      </c>
      <c r="R63" s="166">
        <f t="shared" si="7"/>
        <v>191542.64399510549</v>
      </c>
      <c r="W63" s="165">
        <f t="shared" si="20"/>
        <v>46935</v>
      </c>
      <c r="X63" s="122">
        <v>50</v>
      </c>
      <c r="Y63" s="130">
        <f t="shared" si="21"/>
        <v>327959.70370370231</v>
      </c>
      <c r="Z63" s="166">
        <f t="shared" si="8"/>
        <v>0</v>
      </c>
      <c r="AA63" s="166">
        <f t="shared" si="9"/>
        <v>8630.5185185185146</v>
      </c>
      <c r="AB63" s="166">
        <f t="shared" si="14"/>
        <v>8630.52</v>
      </c>
      <c r="AC63" s="166">
        <f t="shared" si="10"/>
        <v>319329.18518518377</v>
      </c>
      <c r="AH63" s="165">
        <f t="shared" si="22"/>
        <v>46935</v>
      </c>
      <c r="AI63" s="122">
        <v>50</v>
      </c>
      <c r="AJ63" s="130">
        <f t="shared" si="23"/>
        <v>1121671.4638728183</v>
      </c>
      <c r="AK63" s="166">
        <f t="shared" si="11"/>
        <v>3084.6</v>
      </c>
      <c r="AL63" s="166">
        <f t="shared" si="12"/>
        <v>17589.376484700966</v>
      </c>
      <c r="AM63" s="166">
        <f t="shared" si="15"/>
        <v>20673.97</v>
      </c>
      <c r="AN63" s="166">
        <f t="shared" si="13"/>
        <v>1104082.0873881173</v>
      </c>
    </row>
    <row r="64" spans="1:40" x14ac:dyDescent="0.25">
      <c r="A64" s="114">
        <f t="shared" si="16"/>
        <v>46966</v>
      </c>
      <c r="B64" s="115">
        <v>51</v>
      </c>
      <c r="C64" s="116">
        <f t="shared" si="17"/>
        <v>747665.56393220217</v>
      </c>
      <c r="D64" s="117">
        <f t="shared" si="1"/>
        <v>2056.0803008135572</v>
      </c>
      <c r="E64" s="117">
        <f t="shared" si="0"/>
        <v>8473.4038489288469</v>
      </c>
      <c r="F64" s="117">
        <f t="shared" si="2"/>
        <v>10529.484149742404</v>
      </c>
      <c r="G64" s="117">
        <f t="shared" si="3"/>
        <v>739192.16008327331</v>
      </c>
      <c r="L64" s="165">
        <f t="shared" si="18"/>
        <v>46966</v>
      </c>
      <c r="M64" s="122">
        <v>51</v>
      </c>
      <c r="N64" s="130">
        <f t="shared" si="19"/>
        <v>191542.64399510549</v>
      </c>
      <c r="O64" s="166">
        <f t="shared" si="4"/>
        <v>526.74227098654023</v>
      </c>
      <c r="P64" s="166">
        <f t="shared" si="5"/>
        <v>4925.0313996027044</v>
      </c>
      <c r="Q64" s="166">
        <f t="shared" si="6"/>
        <v>5451.7736705892448</v>
      </c>
      <c r="R64" s="166">
        <f t="shared" si="7"/>
        <v>186617.61259550278</v>
      </c>
      <c r="W64" s="165">
        <f t="shared" si="20"/>
        <v>46966</v>
      </c>
      <c r="X64" s="122">
        <v>51</v>
      </c>
      <c r="Y64" s="130">
        <f t="shared" si="21"/>
        <v>319329.18518518377</v>
      </c>
      <c r="Z64" s="166">
        <f t="shared" si="8"/>
        <v>0</v>
      </c>
      <c r="AA64" s="166">
        <f t="shared" si="9"/>
        <v>8630.5185185185146</v>
      </c>
      <c r="AB64" s="166">
        <f t="shared" si="14"/>
        <v>8630.52</v>
      </c>
      <c r="AC64" s="166">
        <f t="shared" si="10"/>
        <v>310698.66666666523</v>
      </c>
      <c r="AH64" s="165">
        <f t="shared" si="22"/>
        <v>46966</v>
      </c>
      <c r="AI64" s="122">
        <v>51</v>
      </c>
      <c r="AJ64" s="130">
        <f t="shared" si="23"/>
        <v>1104082.0873881173</v>
      </c>
      <c r="AK64" s="166">
        <f t="shared" si="11"/>
        <v>3036.23</v>
      </c>
      <c r="AL64" s="166">
        <f t="shared" si="12"/>
        <v>17637.747270033895</v>
      </c>
      <c r="AM64" s="166">
        <f t="shared" si="15"/>
        <v>20673.97</v>
      </c>
      <c r="AN64" s="166">
        <f t="shared" si="13"/>
        <v>1086444.3401180834</v>
      </c>
    </row>
    <row r="65" spans="1:40" x14ac:dyDescent="0.25">
      <c r="A65" s="114">
        <f t="shared" si="16"/>
        <v>46997</v>
      </c>
      <c r="B65" s="115">
        <v>52</v>
      </c>
      <c r="C65" s="116">
        <f t="shared" si="17"/>
        <v>739192.16008327331</v>
      </c>
      <c r="D65" s="117">
        <f t="shared" si="1"/>
        <v>2032.7784402290029</v>
      </c>
      <c r="E65" s="117">
        <f t="shared" si="0"/>
        <v>8496.7057095134023</v>
      </c>
      <c r="F65" s="117">
        <f t="shared" si="2"/>
        <v>10529.484149742406</v>
      </c>
      <c r="G65" s="117">
        <f t="shared" si="3"/>
        <v>730695.45437375992</v>
      </c>
      <c r="L65" s="165">
        <f t="shared" si="18"/>
        <v>46997</v>
      </c>
      <c r="M65" s="122">
        <v>52</v>
      </c>
      <c r="N65" s="130">
        <f t="shared" si="19"/>
        <v>186617.61259550278</v>
      </c>
      <c r="O65" s="166">
        <f t="shared" si="4"/>
        <v>513.19843463763289</v>
      </c>
      <c r="P65" s="166">
        <f t="shared" si="5"/>
        <v>4938.5752359516118</v>
      </c>
      <c r="Q65" s="166">
        <f t="shared" si="6"/>
        <v>5451.7736705892448</v>
      </c>
      <c r="R65" s="166">
        <f t="shared" si="7"/>
        <v>181679.03735955118</v>
      </c>
      <c r="W65" s="165">
        <f t="shared" si="20"/>
        <v>46997</v>
      </c>
      <c r="X65" s="122">
        <v>52</v>
      </c>
      <c r="Y65" s="130">
        <f t="shared" si="21"/>
        <v>310698.66666666523</v>
      </c>
      <c r="Z65" s="166">
        <f t="shared" si="8"/>
        <v>0</v>
      </c>
      <c r="AA65" s="166">
        <f t="shared" si="9"/>
        <v>8630.5185185185146</v>
      </c>
      <c r="AB65" s="166">
        <f t="shared" si="14"/>
        <v>8630.52</v>
      </c>
      <c r="AC65" s="166">
        <f t="shared" si="10"/>
        <v>302068.14814814669</v>
      </c>
      <c r="AH65" s="165">
        <f t="shared" si="22"/>
        <v>46997</v>
      </c>
      <c r="AI65" s="122">
        <v>52</v>
      </c>
      <c r="AJ65" s="130">
        <f t="shared" si="23"/>
        <v>1086444.3401180834</v>
      </c>
      <c r="AK65" s="166">
        <f t="shared" si="11"/>
        <v>2987.72</v>
      </c>
      <c r="AL65" s="166">
        <f t="shared" si="12"/>
        <v>17686.251075026488</v>
      </c>
      <c r="AM65" s="166">
        <f t="shared" si="15"/>
        <v>20673.97</v>
      </c>
      <c r="AN65" s="166">
        <f t="shared" si="13"/>
        <v>1068758.0890430568</v>
      </c>
    </row>
    <row r="66" spans="1:40" x14ac:dyDescent="0.25">
      <c r="A66" s="114">
        <f t="shared" si="16"/>
        <v>47027</v>
      </c>
      <c r="B66" s="115">
        <v>53</v>
      </c>
      <c r="C66" s="116">
        <f t="shared" si="17"/>
        <v>730695.45437375992</v>
      </c>
      <c r="D66" s="117">
        <f t="shared" si="1"/>
        <v>2009.412499527841</v>
      </c>
      <c r="E66" s="117">
        <f t="shared" si="0"/>
        <v>8520.0716502145642</v>
      </c>
      <c r="F66" s="117">
        <f t="shared" si="2"/>
        <v>10529.484149742406</v>
      </c>
      <c r="G66" s="117">
        <f t="shared" si="3"/>
        <v>722175.38272354531</v>
      </c>
      <c r="L66" s="165">
        <f t="shared" si="18"/>
        <v>47027</v>
      </c>
      <c r="M66" s="122">
        <v>53</v>
      </c>
      <c r="N66" s="130">
        <f t="shared" si="19"/>
        <v>181679.03735955118</v>
      </c>
      <c r="O66" s="166">
        <f t="shared" si="4"/>
        <v>499.61735273876593</v>
      </c>
      <c r="P66" s="166">
        <f t="shared" si="5"/>
        <v>4952.1563178504794</v>
      </c>
      <c r="Q66" s="166">
        <f t="shared" si="6"/>
        <v>5451.7736705892457</v>
      </c>
      <c r="R66" s="166">
        <f t="shared" si="7"/>
        <v>176726.88104170069</v>
      </c>
      <c r="W66" s="165">
        <f t="shared" si="20"/>
        <v>47027</v>
      </c>
      <c r="X66" s="122">
        <v>53</v>
      </c>
      <c r="Y66" s="130">
        <f t="shared" si="21"/>
        <v>302068.14814814669</v>
      </c>
      <c r="Z66" s="166">
        <f t="shared" si="8"/>
        <v>0</v>
      </c>
      <c r="AA66" s="166">
        <f t="shared" si="9"/>
        <v>8630.5185185185146</v>
      </c>
      <c r="AB66" s="166">
        <f t="shared" si="14"/>
        <v>8630.52</v>
      </c>
      <c r="AC66" s="166">
        <f t="shared" si="10"/>
        <v>293437.62962962815</v>
      </c>
      <c r="AH66" s="165">
        <f t="shared" si="22"/>
        <v>47027</v>
      </c>
      <c r="AI66" s="122">
        <v>53</v>
      </c>
      <c r="AJ66" s="130">
        <f t="shared" si="23"/>
        <v>1068758.0890430568</v>
      </c>
      <c r="AK66" s="166">
        <f t="shared" si="11"/>
        <v>2939.08</v>
      </c>
      <c r="AL66" s="166">
        <f t="shared" si="12"/>
        <v>17734.888265482812</v>
      </c>
      <c r="AM66" s="166">
        <f t="shared" si="15"/>
        <v>20673.97</v>
      </c>
      <c r="AN66" s="166">
        <f t="shared" si="13"/>
        <v>1051023.200777574</v>
      </c>
    </row>
    <row r="67" spans="1:40" x14ac:dyDescent="0.25">
      <c r="A67" s="114">
        <f t="shared" si="16"/>
        <v>47058</v>
      </c>
      <c r="B67" s="115">
        <v>54</v>
      </c>
      <c r="C67" s="116">
        <f t="shared" si="17"/>
        <v>722175.38272354531</v>
      </c>
      <c r="D67" s="117">
        <f t="shared" si="1"/>
        <v>1985.9823024897507</v>
      </c>
      <c r="E67" s="117">
        <f t="shared" si="0"/>
        <v>8543.5018472526535</v>
      </c>
      <c r="F67" s="117">
        <f t="shared" si="2"/>
        <v>10529.484149742404</v>
      </c>
      <c r="G67" s="117">
        <f t="shared" si="3"/>
        <v>713631.88087629271</v>
      </c>
      <c r="L67" s="165">
        <f t="shared" si="18"/>
        <v>47058</v>
      </c>
      <c r="M67" s="122">
        <v>54</v>
      </c>
      <c r="N67" s="130">
        <f t="shared" si="19"/>
        <v>176726.88104170069</v>
      </c>
      <c r="O67" s="166">
        <f t="shared" si="4"/>
        <v>485.99892286467701</v>
      </c>
      <c r="P67" s="166">
        <f t="shared" si="5"/>
        <v>4965.7747477245675</v>
      </c>
      <c r="Q67" s="166">
        <f t="shared" si="6"/>
        <v>5451.7736705892448</v>
      </c>
      <c r="R67" s="166">
        <f t="shared" si="7"/>
        <v>171761.10629397613</v>
      </c>
      <c r="W67" s="165">
        <f t="shared" si="20"/>
        <v>47058</v>
      </c>
      <c r="X67" s="122">
        <v>54</v>
      </c>
      <c r="Y67" s="130">
        <f t="shared" si="21"/>
        <v>293437.62962962815</v>
      </c>
      <c r="Z67" s="166">
        <f t="shared" si="8"/>
        <v>0</v>
      </c>
      <c r="AA67" s="166">
        <f t="shared" si="9"/>
        <v>8630.5185185185146</v>
      </c>
      <c r="AB67" s="166">
        <f t="shared" si="14"/>
        <v>8630.52</v>
      </c>
      <c r="AC67" s="166">
        <f t="shared" si="10"/>
        <v>284807.11111110961</v>
      </c>
      <c r="AH67" s="165">
        <f t="shared" si="22"/>
        <v>47058</v>
      </c>
      <c r="AI67" s="122">
        <v>54</v>
      </c>
      <c r="AJ67" s="130">
        <f t="shared" si="23"/>
        <v>1051023.200777574</v>
      </c>
      <c r="AK67" s="166">
        <f t="shared" si="11"/>
        <v>2890.31</v>
      </c>
      <c r="AL67" s="166">
        <f t="shared" si="12"/>
        <v>17783.659208212888</v>
      </c>
      <c r="AM67" s="166">
        <f t="shared" si="15"/>
        <v>20673.97</v>
      </c>
      <c r="AN67" s="166">
        <f t="shared" si="13"/>
        <v>1033239.5415693611</v>
      </c>
    </row>
    <row r="68" spans="1:40" x14ac:dyDescent="0.25">
      <c r="A68" s="114">
        <f t="shared" si="16"/>
        <v>47088</v>
      </c>
      <c r="B68" s="115">
        <v>55</v>
      </c>
      <c r="C68" s="116">
        <f t="shared" si="17"/>
        <v>713631.88087629271</v>
      </c>
      <c r="D68" s="117">
        <f t="shared" si="1"/>
        <v>1962.4876724098058</v>
      </c>
      <c r="E68" s="117">
        <f t="shared" si="0"/>
        <v>8566.9964773325992</v>
      </c>
      <c r="F68" s="117">
        <f t="shared" si="2"/>
        <v>10529.484149742406</v>
      </c>
      <c r="G68" s="117">
        <f t="shared" si="3"/>
        <v>705064.88439896016</v>
      </c>
      <c r="L68" s="165">
        <f t="shared" si="18"/>
        <v>47088</v>
      </c>
      <c r="M68" s="122">
        <v>55</v>
      </c>
      <c r="N68" s="130">
        <f t="shared" si="19"/>
        <v>171761.10629397613</v>
      </c>
      <c r="O68" s="166">
        <f t="shared" si="4"/>
        <v>472.34304230843441</v>
      </c>
      <c r="P68" s="166">
        <f t="shared" si="5"/>
        <v>4979.4306282808102</v>
      </c>
      <c r="Q68" s="166">
        <f t="shared" si="6"/>
        <v>5451.7736705892448</v>
      </c>
      <c r="R68" s="166">
        <f t="shared" si="7"/>
        <v>166781.67566569534</v>
      </c>
      <c r="W68" s="165">
        <f t="shared" si="20"/>
        <v>47088</v>
      </c>
      <c r="X68" s="122">
        <v>55</v>
      </c>
      <c r="Y68" s="130">
        <f t="shared" si="21"/>
        <v>284807.11111110961</v>
      </c>
      <c r="Z68" s="166">
        <f t="shared" si="8"/>
        <v>0</v>
      </c>
      <c r="AA68" s="166">
        <f t="shared" si="9"/>
        <v>8630.5185185185146</v>
      </c>
      <c r="AB68" s="166">
        <f t="shared" si="14"/>
        <v>8630.52</v>
      </c>
      <c r="AC68" s="166">
        <f t="shared" si="10"/>
        <v>276176.59259259107</v>
      </c>
      <c r="AH68" s="165">
        <f t="shared" si="22"/>
        <v>47088</v>
      </c>
      <c r="AI68" s="122">
        <v>55</v>
      </c>
      <c r="AJ68" s="130">
        <f t="shared" si="23"/>
        <v>1033239.5415693611</v>
      </c>
      <c r="AK68" s="166">
        <f t="shared" si="11"/>
        <v>2841.41</v>
      </c>
      <c r="AL68" s="166">
        <f t="shared" si="12"/>
        <v>17832.564271035473</v>
      </c>
      <c r="AM68" s="166">
        <f t="shared" si="15"/>
        <v>20673.97</v>
      </c>
      <c r="AN68" s="166">
        <f t="shared" si="13"/>
        <v>1015406.9772983256</v>
      </c>
    </row>
    <row r="69" spans="1:40" x14ac:dyDescent="0.25">
      <c r="A69" s="114">
        <f t="shared" si="16"/>
        <v>47119</v>
      </c>
      <c r="B69" s="115">
        <v>56</v>
      </c>
      <c r="C69" s="116">
        <f t="shared" si="17"/>
        <v>705064.88439896016</v>
      </c>
      <c r="D69" s="117">
        <f t="shared" si="1"/>
        <v>1938.9284320971412</v>
      </c>
      <c r="E69" s="117">
        <f t="shared" si="0"/>
        <v>8590.5557176452639</v>
      </c>
      <c r="F69" s="117">
        <f t="shared" si="2"/>
        <v>10529.484149742406</v>
      </c>
      <c r="G69" s="117">
        <f t="shared" si="3"/>
        <v>696474.32868131495</v>
      </c>
      <c r="L69" s="165">
        <f t="shared" si="18"/>
        <v>47119</v>
      </c>
      <c r="M69" s="122">
        <v>56</v>
      </c>
      <c r="N69" s="130">
        <f t="shared" si="19"/>
        <v>166781.67566569534</v>
      </c>
      <c r="O69" s="166">
        <f t="shared" si="4"/>
        <v>458.64960808066229</v>
      </c>
      <c r="P69" s="166">
        <f t="shared" si="5"/>
        <v>4993.1240625085829</v>
      </c>
      <c r="Q69" s="166">
        <f t="shared" si="6"/>
        <v>5451.7736705892448</v>
      </c>
      <c r="R69" s="166">
        <f t="shared" si="7"/>
        <v>161788.55160318676</v>
      </c>
      <c r="W69" s="165">
        <f t="shared" si="20"/>
        <v>47119</v>
      </c>
      <c r="X69" s="122">
        <v>56</v>
      </c>
      <c r="Y69" s="130">
        <f t="shared" si="21"/>
        <v>276176.59259259107</v>
      </c>
      <c r="Z69" s="166">
        <f t="shared" si="8"/>
        <v>0</v>
      </c>
      <c r="AA69" s="166">
        <f t="shared" si="9"/>
        <v>8630.5185185185146</v>
      </c>
      <c r="AB69" s="166">
        <f t="shared" si="14"/>
        <v>8630.52</v>
      </c>
      <c r="AC69" s="166">
        <f t="shared" si="10"/>
        <v>267546.07407407253</v>
      </c>
      <c r="AH69" s="165">
        <f t="shared" si="22"/>
        <v>47119</v>
      </c>
      <c r="AI69" s="122">
        <v>56</v>
      </c>
      <c r="AJ69" s="130">
        <f t="shared" si="23"/>
        <v>1015406.9772983256</v>
      </c>
      <c r="AK69" s="166">
        <f t="shared" si="11"/>
        <v>2792.37</v>
      </c>
      <c r="AL69" s="166">
        <f t="shared" si="12"/>
        <v>17881.60382278082</v>
      </c>
      <c r="AM69" s="166">
        <f t="shared" si="15"/>
        <v>20673.97</v>
      </c>
      <c r="AN69" s="166">
        <f t="shared" si="13"/>
        <v>997525.37347554485</v>
      </c>
    </row>
    <row r="70" spans="1:40" x14ac:dyDescent="0.25">
      <c r="A70" s="114">
        <f t="shared" si="16"/>
        <v>47150</v>
      </c>
      <c r="B70" s="115">
        <v>57</v>
      </c>
      <c r="C70" s="116">
        <f t="shared" si="17"/>
        <v>696474.32868131495</v>
      </c>
      <c r="D70" s="117">
        <f t="shared" si="1"/>
        <v>1915.3044038736168</v>
      </c>
      <c r="E70" s="117">
        <f t="shared" si="0"/>
        <v>8614.1797458687888</v>
      </c>
      <c r="F70" s="117">
        <f t="shared" si="2"/>
        <v>10529.484149742406</v>
      </c>
      <c r="G70" s="117">
        <f t="shared" si="3"/>
        <v>687860.14893544617</v>
      </c>
      <c r="L70" s="165">
        <f t="shared" si="18"/>
        <v>47150</v>
      </c>
      <c r="M70" s="122">
        <v>57</v>
      </c>
      <c r="N70" s="130">
        <f t="shared" si="19"/>
        <v>161788.55160318676</v>
      </c>
      <c r="O70" s="166">
        <f t="shared" si="4"/>
        <v>444.91851690876365</v>
      </c>
      <c r="P70" s="166">
        <f t="shared" si="5"/>
        <v>5006.8551536804807</v>
      </c>
      <c r="Q70" s="166">
        <f t="shared" si="6"/>
        <v>5451.7736705892439</v>
      </c>
      <c r="R70" s="166">
        <f t="shared" si="7"/>
        <v>156781.69644950627</v>
      </c>
      <c r="W70" s="165">
        <f t="shared" si="20"/>
        <v>47150</v>
      </c>
      <c r="X70" s="122">
        <v>57</v>
      </c>
      <c r="Y70" s="130">
        <f t="shared" si="21"/>
        <v>267546.07407407253</v>
      </c>
      <c r="Z70" s="166">
        <f t="shared" si="8"/>
        <v>0</v>
      </c>
      <c r="AA70" s="166">
        <f t="shared" si="9"/>
        <v>8630.5185185185146</v>
      </c>
      <c r="AB70" s="166">
        <f t="shared" si="14"/>
        <v>8630.52</v>
      </c>
      <c r="AC70" s="166">
        <f t="shared" si="10"/>
        <v>258915.55555555402</v>
      </c>
      <c r="AH70" s="165">
        <f t="shared" si="22"/>
        <v>47150</v>
      </c>
      <c r="AI70" s="122">
        <v>57</v>
      </c>
      <c r="AJ70" s="130">
        <f t="shared" si="23"/>
        <v>997525.37347554485</v>
      </c>
      <c r="AK70" s="166">
        <f t="shared" si="11"/>
        <v>2743.19</v>
      </c>
      <c r="AL70" s="166">
        <f t="shared" si="12"/>
        <v>17930.778233293469</v>
      </c>
      <c r="AM70" s="166">
        <f t="shared" si="15"/>
        <v>20673.97</v>
      </c>
      <c r="AN70" s="166">
        <f t="shared" si="13"/>
        <v>979594.59524225141</v>
      </c>
    </row>
    <row r="71" spans="1:40" x14ac:dyDescent="0.25">
      <c r="A71" s="114">
        <f t="shared" si="16"/>
        <v>47178</v>
      </c>
      <c r="B71" s="115">
        <v>58</v>
      </c>
      <c r="C71" s="116">
        <f t="shared" si="17"/>
        <v>687860.14893544617</v>
      </c>
      <c r="D71" s="117">
        <f t="shared" si="1"/>
        <v>1891.6154095724778</v>
      </c>
      <c r="E71" s="117">
        <f t="shared" si="0"/>
        <v>8637.8687401699281</v>
      </c>
      <c r="F71" s="117">
        <f t="shared" si="2"/>
        <v>10529.484149742406</v>
      </c>
      <c r="G71" s="117">
        <f t="shared" si="3"/>
        <v>679222.28019527625</v>
      </c>
      <c r="L71" s="165">
        <f t="shared" si="18"/>
        <v>47178</v>
      </c>
      <c r="M71" s="122">
        <v>58</v>
      </c>
      <c r="N71" s="130">
        <f t="shared" si="19"/>
        <v>156781.69644950627</v>
      </c>
      <c r="O71" s="166">
        <f t="shared" si="4"/>
        <v>431.14966523614243</v>
      </c>
      <c r="P71" s="166">
        <f t="shared" si="5"/>
        <v>5020.6240053531028</v>
      </c>
      <c r="Q71" s="166">
        <f t="shared" si="6"/>
        <v>5451.7736705892448</v>
      </c>
      <c r="R71" s="166">
        <f t="shared" si="7"/>
        <v>151761.07244415316</v>
      </c>
      <c r="W71" s="165">
        <f t="shared" si="20"/>
        <v>47178</v>
      </c>
      <c r="X71" s="122">
        <v>58</v>
      </c>
      <c r="Y71" s="130">
        <f t="shared" si="21"/>
        <v>258915.55555555402</v>
      </c>
      <c r="Z71" s="166">
        <f t="shared" si="8"/>
        <v>0</v>
      </c>
      <c r="AA71" s="166">
        <f t="shared" si="9"/>
        <v>8630.5185185185146</v>
      </c>
      <c r="AB71" s="166">
        <f t="shared" si="14"/>
        <v>8630.52</v>
      </c>
      <c r="AC71" s="166">
        <f t="shared" si="10"/>
        <v>250285.03703703551</v>
      </c>
      <c r="AH71" s="165">
        <f t="shared" si="22"/>
        <v>47178</v>
      </c>
      <c r="AI71" s="122">
        <v>58</v>
      </c>
      <c r="AJ71" s="130">
        <f t="shared" si="23"/>
        <v>979594.59524225141</v>
      </c>
      <c r="AK71" s="166">
        <f t="shared" si="11"/>
        <v>2693.89</v>
      </c>
      <c r="AL71" s="166">
        <f t="shared" si="12"/>
        <v>17980.087873435026</v>
      </c>
      <c r="AM71" s="166">
        <f t="shared" si="15"/>
        <v>20673.97</v>
      </c>
      <c r="AN71" s="166">
        <f t="shared" si="13"/>
        <v>961614.50736881641</v>
      </c>
    </row>
    <row r="72" spans="1:40" x14ac:dyDescent="0.25">
      <c r="A72" s="114">
        <f t="shared" si="16"/>
        <v>47209</v>
      </c>
      <c r="B72" s="115">
        <v>59</v>
      </c>
      <c r="C72" s="116">
        <f t="shared" si="17"/>
        <v>679222.28019527625</v>
      </c>
      <c r="D72" s="117">
        <f t="shared" si="1"/>
        <v>1867.8612705370106</v>
      </c>
      <c r="E72" s="117">
        <f t="shared" si="0"/>
        <v>8661.6228792053935</v>
      </c>
      <c r="F72" s="117">
        <f t="shared" si="2"/>
        <v>10529.484149742404</v>
      </c>
      <c r="G72" s="117">
        <f t="shared" si="3"/>
        <v>670560.65731607086</v>
      </c>
      <c r="L72" s="165">
        <f t="shared" si="18"/>
        <v>47209</v>
      </c>
      <c r="M72" s="122">
        <v>59</v>
      </c>
      <c r="N72" s="130">
        <f t="shared" si="19"/>
        <v>151761.07244415316</v>
      </c>
      <c r="O72" s="166">
        <f t="shared" si="4"/>
        <v>417.34294922142135</v>
      </c>
      <c r="P72" s="166">
        <f t="shared" si="5"/>
        <v>5034.430721367823</v>
      </c>
      <c r="Q72" s="166">
        <f t="shared" si="6"/>
        <v>5451.7736705892439</v>
      </c>
      <c r="R72" s="166">
        <f t="shared" si="7"/>
        <v>146726.64172278534</v>
      </c>
      <c r="W72" s="165">
        <f t="shared" si="20"/>
        <v>47209</v>
      </c>
      <c r="X72" s="122">
        <v>59</v>
      </c>
      <c r="Y72" s="130">
        <f t="shared" si="21"/>
        <v>250285.03703703551</v>
      </c>
      <c r="Z72" s="166">
        <f t="shared" si="8"/>
        <v>0</v>
      </c>
      <c r="AA72" s="166">
        <f t="shared" si="9"/>
        <v>8630.5185185185146</v>
      </c>
      <c r="AB72" s="166">
        <f t="shared" si="14"/>
        <v>8630.52</v>
      </c>
      <c r="AC72" s="166">
        <f t="shared" si="10"/>
        <v>241654.518518517</v>
      </c>
      <c r="AH72" s="165">
        <f t="shared" si="22"/>
        <v>47209</v>
      </c>
      <c r="AI72" s="122">
        <v>59</v>
      </c>
      <c r="AJ72" s="130">
        <f t="shared" si="23"/>
        <v>961614.50736881641</v>
      </c>
      <c r="AK72" s="166">
        <f t="shared" si="11"/>
        <v>2644.44</v>
      </c>
      <c r="AL72" s="166">
        <f t="shared" si="12"/>
        <v>18029.533115086975</v>
      </c>
      <c r="AM72" s="166">
        <f t="shared" si="15"/>
        <v>20673.97</v>
      </c>
      <c r="AN72" s="166">
        <f t="shared" si="13"/>
        <v>943584.97425372945</v>
      </c>
    </row>
    <row r="73" spans="1:40" x14ac:dyDescent="0.25">
      <c r="A73" s="114">
        <f t="shared" si="16"/>
        <v>47239</v>
      </c>
      <c r="B73" s="115">
        <v>60</v>
      </c>
      <c r="C73" s="116">
        <f>G72</f>
        <v>670560.65731607086</v>
      </c>
      <c r="D73" s="117">
        <f t="shared" si="1"/>
        <v>1844.0418076191954</v>
      </c>
      <c r="E73" s="117">
        <f t="shared" si="0"/>
        <v>8685.4423421232095</v>
      </c>
      <c r="F73" s="117">
        <f t="shared" si="2"/>
        <v>10529.484149742406</v>
      </c>
      <c r="G73" s="117">
        <f>C73-E73</f>
        <v>661875.21497394762</v>
      </c>
      <c r="L73" s="165">
        <f t="shared" si="18"/>
        <v>47239</v>
      </c>
      <c r="M73" s="122">
        <v>60</v>
      </c>
      <c r="N73" s="130">
        <f>R72</f>
        <v>146726.64172278534</v>
      </c>
      <c r="O73" s="166">
        <f t="shared" si="4"/>
        <v>403.49826473765972</v>
      </c>
      <c r="P73" s="166">
        <f t="shared" si="5"/>
        <v>5048.2754058515848</v>
      </c>
      <c r="Q73" s="166">
        <f t="shared" si="6"/>
        <v>5451.7736705892448</v>
      </c>
      <c r="R73" s="166">
        <f>N73-P73</f>
        <v>141678.36631693377</v>
      </c>
      <c r="W73" s="165">
        <f t="shared" si="20"/>
        <v>47239</v>
      </c>
      <c r="X73" s="122">
        <v>60</v>
      </c>
      <c r="Y73" s="130">
        <f>AC72</f>
        <v>241654.518518517</v>
      </c>
      <c r="Z73" s="166">
        <f t="shared" si="8"/>
        <v>0</v>
      </c>
      <c r="AA73" s="166">
        <f t="shared" si="9"/>
        <v>8630.5185185185146</v>
      </c>
      <c r="AB73" s="166">
        <f t="shared" si="14"/>
        <v>8630.52</v>
      </c>
      <c r="AC73" s="166">
        <f>Y73-AA73</f>
        <v>233023.99999999849</v>
      </c>
      <c r="AH73" s="165">
        <f t="shared" si="22"/>
        <v>47239</v>
      </c>
      <c r="AI73" s="122">
        <v>60</v>
      </c>
      <c r="AJ73" s="130">
        <f>AN72</f>
        <v>943584.97425372945</v>
      </c>
      <c r="AK73" s="166">
        <f t="shared" si="11"/>
        <v>2594.86</v>
      </c>
      <c r="AL73" s="166">
        <f t="shared" si="12"/>
        <v>18079.114331153462</v>
      </c>
      <c r="AM73" s="166">
        <f t="shared" si="15"/>
        <v>20673.97</v>
      </c>
      <c r="AN73" s="166">
        <f>AJ73-AL73</f>
        <v>925505.859922576</v>
      </c>
    </row>
    <row r="74" spans="1:40" x14ac:dyDescent="0.25">
      <c r="A74" s="114">
        <f t="shared" si="16"/>
        <v>47270</v>
      </c>
      <c r="B74" s="115">
        <v>61</v>
      </c>
      <c r="C74" s="116">
        <f t="shared" ref="C74:C100" si="24">G73</f>
        <v>661875.21497394762</v>
      </c>
      <c r="D74" s="117">
        <f t="shared" si="1"/>
        <v>1820.1568411783567</v>
      </c>
      <c r="E74" s="117">
        <f t="shared" si="0"/>
        <v>8709.3273085640467</v>
      </c>
      <c r="F74" s="117">
        <f t="shared" si="2"/>
        <v>10529.484149742404</v>
      </c>
      <c r="G74" s="117">
        <f t="shared" ref="G74:G100" si="25">C74-E74</f>
        <v>653165.88766538352</v>
      </c>
      <c r="L74" s="165">
        <f t="shared" si="18"/>
        <v>47270</v>
      </c>
      <c r="M74" s="122">
        <v>61</v>
      </c>
      <c r="N74" s="130">
        <f t="shared" ref="N74:N100" si="26">R73</f>
        <v>141678.36631693377</v>
      </c>
      <c r="O74" s="166">
        <f t="shared" si="4"/>
        <v>389.6155073715679</v>
      </c>
      <c r="P74" s="166">
        <f t="shared" si="5"/>
        <v>5062.1581632176767</v>
      </c>
      <c r="Q74" s="166">
        <f t="shared" si="6"/>
        <v>5451.7736705892448</v>
      </c>
      <c r="R74" s="166">
        <f t="shared" ref="R74:R100" si="27">N74-P74</f>
        <v>136616.20815371608</v>
      </c>
      <c r="W74" s="165">
        <f t="shared" si="20"/>
        <v>47270</v>
      </c>
      <c r="X74" s="122">
        <v>61</v>
      </c>
      <c r="Y74" s="130">
        <f t="shared" ref="Y74:Y100" si="28">AC73</f>
        <v>233023.99999999849</v>
      </c>
      <c r="Z74" s="166">
        <f t="shared" si="8"/>
        <v>0</v>
      </c>
      <c r="AA74" s="166">
        <f t="shared" si="9"/>
        <v>8630.5185185185146</v>
      </c>
      <c r="AB74" s="166">
        <f t="shared" si="14"/>
        <v>8630.52</v>
      </c>
      <c r="AC74" s="166">
        <f t="shared" ref="AC74:AC100" si="29">Y74-AA74</f>
        <v>224393.48148147998</v>
      </c>
      <c r="AH74" s="165">
        <f t="shared" si="22"/>
        <v>47270</v>
      </c>
      <c r="AI74" s="122">
        <v>61</v>
      </c>
      <c r="AJ74" s="130">
        <f t="shared" ref="AJ74:AJ100" si="30">AN73</f>
        <v>925505.859922576</v>
      </c>
      <c r="AK74" s="166">
        <f t="shared" si="11"/>
        <v>2545.14</v>
      </c>
      <c r="AL74" s="166">
        <f t="shared" si="12"/>
        <v>18128.831895564133</v>
      </c>
      <c r="AM74" s="166">
        <f t="shared" si="15"/>
        <v>20673.97</v>
      </c>
      <c r="AN74" s="166">
        <f t="shared" ref="AN74:AN100" si="31">AJ74-AL74</f>
        <v>907377.0280270119</v>
      </c>
    </row>
    <row r="75" spans="1:40" x14ac:dyDescent="0.25">
      <c r="A75" s="114">
        <f t="shared" si="16"/>
        <v>47300</v>
      </c>
      <c r="B75" s="115">
        <v>62</v>
      </c>
      <c r="C75" s="116">
        <f t="shared" si="24"/>
        <v>653165.88766538352</v>
      </c>
      <c r="D75" s="117">
        <f t="shared" si="1"/>
        <v>1796.2061910798054</v>
      </c>
      <c r="E75" s="117">
        <f t="shared" si="0"/>
        <v>8733.2779586625984</v>
      </c>
      <c r="F75" s="117">
        <f t="shared" si="2"/>
        <v>10529.484149742404</v>
      </c>
      <c r="G75" s="117">
        <f t="shared" si="25"/>
        <v>644432.60970672092</v>
      </c>
      <c r="L75" s="165">
        <f t="shared" si="18"/>
        <v>47300</v>
      </c>
      <c r="M75" s="122">
        <v>62</v>
      </c>
      <c r="N75" s="130">
        <f t="shared" si="26"/>
        <v>136616.20815371608</v>
      </c>
      <c r="O75" s="166">
        <f t="shared" si="4"/>
        <v>375.69457242271926</v>
      </c>
      <c r="P75" s="166">
        <f t="shared" si="5"/>
        <v>5076.0790981665259</v>
      </c>
      <c r="Q75" s="166">
        <f t="shared" si="6"/>
        <v>5451.7736705892448</v>
      </c>
      <c r="R75" s="166">
        <f t="shared" si="27"/>
        <v>131540.12905554957</v>
      </c>
      <c r="W75" s="165">
        <f t="shared" si="20"/>
        <v>47300</v>
      </c>
      <c r="X75" s="122">
        <v>62</v>
      </c>
      <c r="Y75" s="130">
        <f t="shared" si="28"/>
        <v>224393.48148147998</v>
      </c>
      <c r="Z75" s="166">
        <f t="shared" si="8"/>
        <v>0</v>
      </c>
      <c r="AA75" s="166">
        <f t="shared" si="9"/>
        <v>8630.5185185185146</v>
      </c>
      <c r="AB75" s="166">
        <f t="shared" si="14"/>
        <v>8630.52</v>
      </c>
      <c r="AC75" s="166">
        <f t="shared" si="29"/>
        <v>215762.96296296146</v>
      </c>
      <c r="AH75" s="165">
        <f t="shared" si="22"/>
        <v>47300</v>
      </c>
      <c r="AI75" s="122">
        <v>62</v>
      </c>
      <c r="AJ75" s="130">
        <f t="shared" si="30"/>
        <v>907377.0280270119</v>
      </c>
      <c r="AK75" s="166">
        <f t="shared" si="11"/>
        <v>2495.29</v>
      </c>
      <c r="AL75" s="166">
        <f t="shared" si="12"/>
        <v>18178.686183276935</v>
      </c>
      <c r="AM75" s="166">
        <f t="shared" si="15"/>
        <v>20673.97</v>
      </c>
      <c r="AN75" s="166">
        <f t="shared" si="31"/>
        <v>889198.34184373496</v>
      </c>
    </row>
    <row r="76" spans="1:40" x14ac:dyDescent="0.25">
      <c r="A76" s="114">
        <f t="shared" si="16"/>
        <v>47331</v>
      </c>
      <c r="B76" s="115">
        <v>63</v>
      </c>
      <c r="C76" s="116">
        <f t="shared" si="24"/>
        <v>644432.60970672092</v>
      </c>
      <c r="D76" s="117">
        <f t="shared" si="1"/>
        <v>1772.1896766934833</v>
      </c>
      <c r="E76" s="117">
        <f t="shared" si="0"/>
        <v>8757.2944730489198</v>
      </c>
      <c r="F76" s="117">
        <f t="shared" si="2"/>
        <v>10529.484149742402</v>
      </c>
      <c r="G76" s="117">
        <f t="shared" si="25"/>
        <v>635675.31523367204</v>
      </c>
      <c r="L76" s="165">
        <f t="shared" si="18"/>
        <v>47331</v>
      </c>
      <c r="M76" s="122">
        <v>63</v>
      </c>
      <c r="N76" s="130">
        <f t="shared" si="26"/>
        <v>131540.12905554957</v>
      </c>
      <c r="O76" s="166">
        <f t="shared" si="4"/>
        <v>361.73535490276134</v>
      </c>
      <c r="P76" s="166">
        <f t="shared" si="5"/>
        <v>5090.0383156864837</v>
      </c>
      <c r="Q76" s="166">
        <f t="shared" si="6"/>
        <v>5451.7736705892448</v>
      </c>
      <c r="R76" s="166">
        <f t="shared" si="27"/>
        <v>126450.09073986308</v>
      </c>
      <c r="W76" s="165">
        <f t="shared" si="20"/>
        <v>47331</v>
      </c>
      <c r="X76" s="122">
        <v>63</v>
      </c>
      <c r="Y76" s="130">
        <f t="shared" si="28"/>
        <v>215762.96296296146</v>
      </c>
      <c r="Z76" s="166">
        <f t="shared" si="8"/>
        <v>0</v>
      </c>
      <c r="AA76" s="166">
        <f t="shared" si="9"/>
        <v>8630.5185185185146</v>
      </c>
      <c r="AB76" s="166">
        <f t="shared" si="14"/>
        <v>8630.52</v>
      </c>
      <c r="AC76" s="166">
        <f t="shared" si="29"/>
        <v>207132.44444444295</v>
      </c>
      <c r="AH76" s="165">
        <f t="shared" si="22"/>
        <v>47331</v>
      </c>
      <c r="AI76" s="122">
        <v>63</v>
      </c>
      <c r="AJ76" s="130">
        <f t="shared" si="30"/>
        <v>889198.34184373496</v>
      </c>
      <c r="AK76" s="166">
        <f t="shared" si="11"/>
        <v>2445.3000000000002</v>
      </c>
      <c r="AL76" s="166">
        <f t="shared" si="12"/>
        <v>18228.677570280946</v>
      </c>
      <c r="AM76" s="166">
        <f t="shared" si="15"/>
        <v>20673.97</v>
      </c>
      <c r="AN76" s="166">
        <f t="shared" si="31"/>
        <v>870969.66427345399</v>
      </c>
    </row>
    <row r="77" spans="1:40" x14ac:dyDescent="0.25">
      <c r="A77" s="114">
        <f t="shared" si="16"/>
        <v>47362</v>
      </c>
      <c r="B77" s="115">
        <v>64</v>
      </c>
      <c r="C77" s="116">
        <f t="shared" si="24"/>
        <v>635675.31523367204</v>
      </c>
      <c r="D77" s="117">
        <f t="shared" si="1"/>
        <v>1748.1071168925989</v>
      </c>
      <c r="E77" s="117">
        <f t="shared" si="0"/>
        <v>8781.3770328498067</v>
      </c>
      <c r="F77" s="117">
        <f t="shared" si="2"/>
        <v>10529.484149742406</v>
      </c>
      <c r="G77" s="117">
        <f t="shared" si="25"/>
        <v>626893.93820082222</v>
      </c>
      <c r="L77" s="165">
        <f t="shared" si="18"/>
        <v>47362</v>
      </c>
      <c r="M77" s="122">
        <v>64</v>
      </c>
      <c r="N77" s="130">
        <f t="shared" si="26"/>
        <v>126450.09073986308</v>
      </c>
      <c r="O77" s="166">
        <f t="shared" si="4"/>
        <v>347.73774953462356</v>
      </c>
      <c r="P77" s="166">
        <f t="shared" si="5"/>
        <v>5104.0359210546212</v>
      </c>
      <c r="Q77" s="166">
        <f t="shared" si="6"/>
        <v>5451.7736705892448</v>
      </c>
      <c r="R77" s="166">
        <f t="shared" si="27"/>
        <v>121346.05481880846</v>
      </c>
      <c r="W77" s="165">
        <f t="shared" si="20"/>
        <v>47362</v>
      </c>
      <c r="X77" s="122">
        <v>64</v>
      </c>
      <c r="Y77" s="130">
        <f t="shared" si="28"/>
        <v>207132.44444444295</v>
      </c>
      <c r="Z77" s="166">
        <f t="shared" si="8"/>
        <v>0</v>
      </c>
      <c r="AA77" s="166">
        <f t="shared" si="9"/>
        <v>8630.5185185185146</v>
      </c>
      <c r="AB77" s="166">
        <f t="shared" si="14"/>
        <v>8630.52</v>
      </c>
      <c r="AC77" s="166">
        <f t="shared" si="29"/>
        <v>198501.92592592444</v>
      </c>
      <c r="AH77" s="165">
        <f t="shared" si="22"/>
        <v>47362</v>
      </c>
      <c r="AI77" s="122">
        <v>64</v>
      </c>
      <c r="AJ77" s="130">
        <f t="shared" si="30"/>
        <v>870969.66427345399</v>
      </c>
      <c r="AK77" s="166">
        <f t="shared" si="11"/>
        <v>2395.17</v>
      </c>
      <c r="AL77" s="166">
        <f t="shared" si="12"/>
        <v>18278.806433599217</v>
      </c>
      <c r="AM77" s="166">
        <f t="shared" si="15"/>
        <v>20673.97</v>
      </c>
      <c r="AN77" s="166">
        <f t="shared" si="31"/>
        <v>852690.85783985478</v>
      </c>
    </row>
    <row r="78" spans="1:40" x14ac:dyDescent="0.25">
      <c r="A78" s="114">
        <f t="shared" si="16"/>
        <v>47392</v>
      </c>
      <c r="B78" s="115">
        <v>65</v>
      </c>
      <c r="C78" s="116">
        <f t="shared" si="24"/>
        <v>626893.93820082222</v>
      </c>
      <c r="D78" s="117">
        <f t="shared" si="1"/>
        <v>1723.958330052262</v>
      </c>
      <c r="E78" s="117">
        <f t="shared" ref="E78:E100" si="32">PPMT($E$10/12,B78,$E$7,-$E$8,$E$9,0)</f>
        <v>8805.5258196901432</v>
      </c>
      <c r="F78" s="117">
        <f t="shared" si="2"/>
        <v>10529.484149742406</v>
      </c>
      <c r="G78" s="117">
        <f t="shared" si="25"/>
        <v>618088.41238113202</v>
      </c>
      <c r="L78" s="165">
        <f t="shared" si="18"/>
        <v>47392</v>
      </c>
      <c r="M78" s="122">
        <v>65</v>
      </c>
      <c r="N78" s="130">
        <f t="shared" si="26"/>
        <v>121346.05481880846</v>
      </c>
      <c r="O78" s="166">
        <f t="shared" si="4"/>
        <v>333.70165075172338</v>
      </c>
      <c r="P78" s="166">
        <f t="shared" si="5"/>
        <v>5118.072019837522</v>
      </c>
      <c r="Q78" s="166">
        <f t="shared" si="6"/>
        <v>5451.7736705892457</v>
      </c>
      <c r="R78" s="166">
        <f t="shared" si="27"/>
        <v>116227.98279897094</v>
      </c>
      <c r="W78" s="165">
        <f t="shared" si="20"/>
        <v>47392</v>
      </c>
      <c r="X78" s="122">
        <v>65</v>
      </c>
      <c r="Y78" s="130">
        <f t="shared" si="28"/>
        <v>198501.92592592444</v>
      </c>
      <c r="Z78" s="166">
        <f t="shared" si="8"/>
        <v>0</v>
      </c>
      <c r="AA78" s="166">
        <f t="shared" si="9"/>
        <v>8630.5185185185146</v>
      </c>
      <c r="AB78" s="166">
        <f t="shared" si="14"/>
        <v>8630.52</v>
      </c>
      <c r="AC78" s="166">
        <f t="shared" si="29"/>
        <v>189871.40740740593</v>
      </c>
      <c r="AH78" s="165">
        <f t="shared" si="22"/>
        <v>47392</v>
      </c>
      <c r="AI78" s="122">
        <v>65</v>
      </c>
      <c r="AJ78" s="130">
        <f t="shared" si="30"/>
        <v>852690.85783985478</v>
      </c>
      <c r="AK78" s="166">
        <f t="shared" si="11"/>
        <v>2344.9</v>
      </c>
      <c r="AL78" s="166">
        <f t="shared" si="12"/>
        <v>18329.073151291617</v>
      </c>
      <c r="AM78" s="166">
        <f t="shared" si="15"/>
        <v>20673.97</v>
      </c>
      <c r="AN78" s="166">
        <f t="shared" si="31"/>
        <v>834361.7846885632</v>
      </c>
    </row>
    <row r="79" spans="1:40" x14ac:dyDescent="0.25">
      <c r="A79" s="114">
        <f t="shared" si="16"/>
        <v>47423</v>
      </c>
      <c r="B79" s="115">
        <v>66</v>
      </c>
      <c r="C79" s="116">
        <f t="shared" si="24"/>
        <v>618088.41238113202</v>
      </c>
      <c r="D79" s="117">
        <f t="shared" ref="D79:D100" si="33">IPMT($E$10/12,B79,$E$7,-$E$8,$E$9,0)</f>
        <v>1699.7431340481139</v>
      </c>
      <c r="E79" s="117">
        <f t="shared" si="32"/>
        <v>8829.7410156942897</v>
      </c>
      <c r="F79" s="117">
        <f t="shared" ref="F79:F100" si="34">SUM(D79:E79)</f>
        <v>10529.484149742404</v>
      </c>
      <c r="G79" s="117">
        <f t="shared" si="25"/>
        <v>609258.67136543768</v>
      </c>
      <c r="L79" s="165">
        <f t="shared" si="18"/>
        <v>47423</v>
      </c>
      <c r="M79" s="122">
        <v>66</v>
      </c>
      <c r="N79" s="130">
        <f t="shared" si="26"/>
        <v>116227.98279897094</v>
      </c>
      <c r="O79" s="166">
        <f t="shared" ref="O79:O100" si="35">IPMT($P$10/12,M79,$P$7,-$P$8,$P$9,0)</f>
        <v>319.62695269717011</v>
      </c>
      <c r="P79" s="166">
        <f t="shared" ref="P79:P100" si="36">PPMT($P$10/12,M79,$P$7,-$P$8,$P$9,0)</f>
        <v>5132.1467178920748</v>
      </c>
      <c r="Q79" s="166">
        <f t="shared" ref="Q79:Q100" si="37">SUM(O79:P79)</f>
        <v>5451.7736705892448</v>
      </c>
      <c r="R79" s="166">
        <f t="shared" si="27"/>
        <v>111095.83608107887</v>
      </c>
      <c r="W79" s="165">
        <f t="shared" si="20"/>
        <v>47423</v>
      </c>
      <c r="X79" s="122">
        <v>66</v>
      </c>
      <c r="Y79" s="130">
        <f t="shared" si="28"/>
        <v>189871.40740740593</v>
      </c>
      <c r="Z79" s="166">
        <f t="shared" ref="Z79:Z100" si="38">ROUND(Y79*$AA$10/12,2)</f>
        <v>0</v>
      </c>
      <c r="AA79" s="166">
        <f t="shared" ref="AA79:AA100" si="39">PPMT($AA$10/12,X79,$AA$7,-$AA$8,$AA$9,0)</f>
        <v>8630.5185185185146</v>
      </c>
      <c r="AB79" s="166">
        <f t="shared" si="14"/>
        <v>8630.52</v>
      </c>
      <c r="AC79" s="166">
        <f t="shared" si="29"/>
        <v>181240.88888888742</v>
      </c>
      <c r="AH79" s="165">
        <f t="shared" si="22"/>
        <v>47423</v>
      </c>
      <c r="AI79" s="122">
        <v>66</v>
      </c>
      <c r="AJ79" s="130">
        <f t="shared" si="30"/>
        <v>834361.7846885632</v>
      </c>
      <c r="AK79" s="166">
        <f t="shared" ref="AK79:AK100" si="40">ROUND(AJ79*$AL$10/12,2)</f>
        <v>2294.4899999999998</v>
      </c>
      <c r="AL79" s="166">
        <f t="shared" ref="AL79:AL100" si="41">PPMT($AL$10/12,AI79,$AL$7,-$AL$8,$AL$9,0)</f>
        <v>18379.47810245767</v>
      </c>
      <c r="AM79" s="166">
        <f t="shared" si="15"/>
        <v>20673.97</v>
      </c>
      <c r="AN79" s="166">
        <f t="shared" si="31"/>
        <v>815982.30658610549</v>
      </c>
    </row>
    <row r="80" spans="1:40" x14ac:dyDescent="0.25">
      <c r="A80" s="114">
        <f t="shared" si="16"/>
        <v>47453</v>
      </c>
      <c r="B80" s="115">
        <v>67</v>
      </c>
      <c r="C80" s="116">
        <f t="shared" si="24"/>
        <v>609258.67136543768</v>
      </c>
      <c r="D80" s="117">
        <f t="shared" si="33"/>
        <v>1675.4613462549548</v>
      </c>
      <c r="E80" s="117">
        <f t="shared" si="32"/>
        <v>8854.0228034874508</v>
      </c>
      <c r="F80" s="117">
        <f t="shared" si="34"/>
        <v>10529.484149742406</v>
      </c>
      <c r="G80" s="117">
        <f t="shared" si="25"/>
        <v>600404.64856195019</v>
      </c>
      <c r="L80" s="165">
        <f t="shared" si="18"/>
        <v>47453</v>
      </c>
      <c r="M80" s="122">
        <v>67</v>
      </c>
      <c r="N80" s="130">
        <f t="shared" si="26"/>
        <v>111095.83608107887</v>
      </c>
      <c r="O80" s="166">
        <f t="shared" si="35"/>
        <v>305.51354922296696</v>
      </c>
      <c r="P80" s="166">
        <f t="shared" si="36"/>
        <v>5146.2601213662783</v>
      </c>
      <c r="Q80" s="166">
        <f t="shared" si="37"/>
        <v>5451.7736705892457</v>
      </c>
      <c r="R80" s="166">
        <f t="shared" si="27"/>
        <v>105949.57595971259</v>
      </c>
      <c r="W80" s="165">
        <f t="shared" si="20"/>
        <v>47453</v>
      </c>
      <c r="X80" s="122">
        <v>67</v>
      </c>
      <c r="Y80" s="130">
        <f t="shared" si="28"/>
        <v>181240.88888888742</v>
      </c>
      <c r="Z80" s="166">
        <f t="shared" si="38"/>
        <v>0</v>
      </c>
      <c r="AA80" s="166">
        <f t="shared" si="39"/>
        <v>8630.5185185185146</v>
      </c>
      <c r="AB80" s="166">
        <f t="shared" ref="AB80:AB100" si="42">AB79</f>
        <v>8630.52</v>
      </c>
      <c r="AC80" s="166">
        <f t="shared" si="29"/>
        <v>172610.37037036891</v>
      </c>
      <c r="AH80" s="165">
        <f t="shared" si="22"/>
        <v>47453</v>
      </c>
      <c r="AI80" s="122">
        <v>67</v>
      </c>
      <c r="AJ80" s="130">
        <f t="shared" si="30"/>
        <v>815982.30658610549</v>
      </c>
      <c r="AK80" s="166">
        <f t="shared" si="40"/>
        <v>2243.9499999999998</v>
      </c>
      <c r="AL80" s="166">
        <f t="shared" si="41"/>
        <v>18430.021667239427</v>
      </c>
      <c r="AM80" s="166">
        <f t="shared" ref="AM80:AM100" si="43">AM79</f>
        <v>20673.97</v>
      </c>
      <c r="AN80" s="166">
        <f t="shared" si="31"/>
        <v>797552.28491886612</v>
      </c>
    </row>
    <row r="81" spans="1:40" x14ac:dyDescent="0.25">
      <c r="A81" s="114">
        <f t="shared" ref="A81:A100" si="44">EDATE(A80,1)</f>
        <v>47484</v>
      </c>
      <c r="B81" s="115">
        <v>68</v>
      </c>
      <c r="C81" s="116">
        <f t="shared" si="24"/>
        <v>600404.64856195019</v>
      </c>
      <c r="D81" s="117">
        <f t="shared" si="33"/>
        <v>1651.1127835453642</v>
      </c>
      <c r="E81" s="117">
        <f t="shared" si="32"/>
        <v>8878.3713661970414</v>
      </c>
      <c r="F81" s="117">
        <f t="shared" si="34"/>
        <v>10529.484149742406</v>
      </c>
      <c r="G81" s="117">
        <f t="shared" si="25"/>
        <v>591526.27719575318</v>
      </c>
      <c r="L81" s="165">
        <f t="shared" ref="L81:L100" si="45">EDATE(L80,1)</f>
        <v>47484</v>
      </c>
      <c r="M81" s="122">
        <v>68</v>
      </c>
      <c r="N81" s="130">
        <f t="shared" si="26"/>
        <v>105949.57595971259</v>
      </c>
      <c r="O81" s="166">
        <f t="shared" si="35"/>
        <v>291.36133388920962</v>
      </c>
      <c r="P81" s="166">
        <f t="shared" si="36"/>
        <v>5160.4123367000357</v>
      </c>
      <c r="Q81" s="166">
        <f t="shared" si="37"/>
        <v>5451.7736705892457</v>
      </c>
      <c r="R81" s="166">
        <f t="shared" si="27"/>
        <v>100789.16362301254</v>
      </c>
      <c r="W81" s="165">
        <f t="shared" ref="W81:W100" si="46">EDATE(W80,1)</f>
        <v>47484</v>
      </c>
      <c r="X81" s="122">
        <v>68</v>
      </c>
      <c r="Y81" s="130">
        <f t="shared" si="28"/>
        <v>172610.37037036891</v>
      </c>
      <c r="Z81" s="166">
        <f t="shared" si="38"/>
        <v>0</v>
      </c>
      <c r="AA81" s="166">
        <f t="shared" si="39"/>
        <v>8630.5185185185146</v>
      </c>
      <c r="AB81" s="166">
        <f t="shared" si="42"/>
        <v>8630.52</v>
      </c>
      <c r="AC81" s="166">
        <f t="shared" si="29"/>
        <v>163979.8518518504</v>
      </c>
      <c r="AH81" s="165">
        <f t="shared" ref="AH81:AH100" si="47">EDATE(AH80,1)</f>
        <v>47484</v>
      </c>
      <c r="AI81" s="122">
        <v>68</v>
      </c>
      <c r="AJ81" s="130">
        <f t="shared" si="30"/>
        <v>797552.28491886612</v>
      </c>
      <c r="AK81" s="166">
        <f t="shared" si="40"/>
        <v>2193.27</v>
      </c>
      <c r="AL81" s="166">
        <f t="shared" si="41"/>
        <v>18480.704226824335</v>
      </c>
      <c r="AM81" s="166">
        <f t="shared" si="43"/>
        <v>20673.97</v>
      </c>
      <c r="AN81" s="166">
        <f t="shared" si="31"/>
        <v>779071.58069204178</v>
      </c>
    </row>
    <row r="82" spans="1:40" x14ac:dyDescent="0.25">
      <c r="A82" s="114">
        <f t="shared" si="44"/>
        <v>47515</v>
      </c>
      <c r="B82" s="115">
        <v>69</v>
      </c>
      <c r="C82" s="116">
        <f t="shared" si="24"/>
        <v>591526.27719575318</v>
      </c>
      <c r="D82" s="117">
        <f t="shared" si="33"/>
        <v>1626.6972622883225</v>
      </c>
      <c r="E82" s="117">
        <f t="shared" si="32"/>
        <v>8902.7868874540818</v>
      </c>
      <c r="F82" s="117">
        <f t="shared" si="34"/>
        <v>10529.484149742404</v>
      </c>
      <c r="G82" s="117">
        <f t="shared" si="25"/>
        <v>582623.49030829908</v>
      </c>
      <c r="L82" s="165">
        <f t="shared" si="45"/>
        <v>47515</v>
      </c>
      <c r="M82" s="122">
        <v>69</v>
      </c>
      <c r="N82" s="130">
        <f t="shared" si="26"/>
        <v>100789.16362301254</v>
      </c>
      <c r="O82" s="166">
        <f t="shared" si="35"/>
        <v>277.17019996328457</v>
      </c>
      <c r="P82" s="166">
        <f t="shared" si="36"/>
        <v>5174.6034706259597</v>
      </c>
      <c r="Q82" s="166">
        <f t="shared" si="37"/>
        <v>5451.7736705892439</v>
      </c>
      <c r="R82" s="166">
        <f t="shared" si="27"/>
        <v>95614.560152386577</v>
      </c>
      <c r="W82" s="165">
        <f t="shared" si="46"/>
        <v>47515</v>
      </c>
      <c r="X82" s="122">
        <v>69</v>
      </c>
      <c r="Y82" s="130">
        <f t="shared" si="28"/>
        <v>163979.8518518504</v>
      </c>
      <c r="Z82" s="166">
        <f t="shared" si="38"/>
        <v>0</v>
      </c>
      <c r="AA82" s="166">
        <f t="shared" si="39"/>
        <v>8630.5185185185146</v>
      </c>
      <c r="AB82" s="166">
        <f t="shared" si="42"/>
        <v>8630.52</v>
      </c>
      <c r="AC82" s="166">
        <f t="shared" si="29"/>
        <v>155349.33333333189</v>
      </c>
      <c r="AH82" s="165">
        <f t="shared" si="47"/>
        <v>47515</v>
      </c>
      <c r="AI82" s="122">
        <v>69</v>
      </c>
      <c r="AJ82" s="130">
        <f t="shared" si="30"/>
        <v>779071.58069204178</v>
      </c>
      <c r="AK82" s="166">
        <f t="shared" si="40"/>
        <v>2142.4499999999998</v>
      </c>
      <c r="AL82" s="166">
        <f t="shared" si="41"/>
        <v>18531.526163448103</v>
      </c>
      <c r="AM82" s="166">
        <f t="shared" si="43"/>
        <v>20673.97</v>
      </c>
      <c r="AN82" s="166">
        <f t="shared" si="31"/>
        <v>760540.05452859367</v>
      </c>
    </row>
    <row r="83" spans="1:40" x14ac:dyDescent="0.25">
      <c r="A83" s="114">
        <f t="shared" si="44"/>
        <v>47543</v>
      </c>
      <c r="B83" s="115">
        <v>70</v>
      </c>
      <c r="C83" s="116">
        <f t="shared" si="24"/>
        <v>582623.49030829908</v>
      </c>
      <c r="D83" s="117">
        <f t="shared" si="33"/>
        <v>1602.2145983478235</v>
      </c>
      <c r="E83" s="117">
        <f t="shared" si="32"/>
        <v>8927.2695513945819</v>
      </c>
      <c r="F83" s="117">
        <f t="shared" si="34"/>
        <v>10529.484149742406</v>
      </c>
      <c r="G83" s="117">
        <f t="shared" si="25"/>
        <v>573696.22075690445</v>
      </c>
      <c r="L83" s="165">
        <f t="shared" si="45"/>
        <v>47543</v>
      </c>
      <c r="M83" s="122">
        <v>70</v>
      </c>
      <c r="N83" s="130">
        <f t="shared" si="26"/>
        <v>95614.560152386577</v>
      </c>
      <c r="O83" s="166">
        <f t="shared" si="35"/>
        <v>262.94004041906317</v>
      </c>
      <c r="P83" s="166">
        <f t="shared" si="36"/>
        <v>5188.833630170182</v>
      </c>
      <c r="Q83" s="166">
        <f t="shared" si="37"/>
        <v>5451.7736705892448</v>
      </c>
      <c r="R83" s="166">
        <f t="shared" si="27"/>
        <v>90425.726522216399</v>
      </c>
      <c r="W83" s="165">
        <f t="shared" si="46"/>
        <v>47543</v>
      </c>
      <c r="X83" s="122">
        <v>70</v>
      </c>
      <c r="Y83" s="130">
        <f t="shared" si="28"/>
        <v>155349.33333333189</v>
      </c>
      <c r="Z83" s="166">
        <f t="shared" si="38"/>
        <v>0</v>
      </c>
      <c r="AA83" s="166">
        <f t="shared" si="39"/>
        <v>8630.5185185185146</v>
      </c>
      <c r="AB83" s="166">
        <f t="shared" si="42"/>
        <v>8630.52</v>
      </c>
      <c r="AC83" s="166">
        <f t="shared" si="29"/>
        <v>146718.81481481338</v>
      </c>
      <c r="AH83" s="165">
        <f t="shared" si="47"/>
        <v>47543</v>
      </c>
      <c r="AI83" s="122">
        <v>70</v>
      </c>
      <c r="AJ83" s="130">
        <f t="shared" si="30"/>
        <v>760540.05452859367</v>
      </c>
      <c r="AK83" s="166">
        <f t="shared" si="40"/>
        <v>2091.4899999999998</v>
      </c>
      <c r="AL83" s="166">
        <f t="shared" si="41"/>
        <v>18582.487860397585</v>
      </c>
      <c r="AM83" s="166">
        <f t="shared" si="43"/>
        <v>20673.97</v>
      </c>
      <c r="AN83" s="166">
        <f t="shared" si="31"/>
        <v>741957.56666819612</v>
      </c>
    </row>
    <row r="84" spans="1:40" x14ac:dyDescent="0.25">
      <c r="A84" s="114">
        <f t="shared" si="44"/>
        <v>47574</v>
      </c>
      <c r="B84" s="115">
        <v>71</v>
      </c>
      <c r="C84" s="116">
        <f t="shared" si="24"/>
        <v>573696.22075690445</v>
      </c>
      <c r="D84" s="117">
        <f t="shared" si="33"/>
        <v>1577.6646070814886</v>
      </c>
      <c r="E84" s="117">
        <f t="shared" si="32"/>
        <v>8951.8195426609163</v>
      </c>
      <c r="F84" s="117">
        <f t="shared" si="34"/>
        <v>10529.484149742406</v>
      </c>
      <c r="G84" s="117">
        <f t="shared" si="25"/>
        <v>564744.40121424349</v>
      </c>
      <c r="L84" s="165">
        <f t="shared" si="45"/>
        <v>47574</v>
      </c>
      <c r="M84" s="122">
        <v>71</v>
      </c>
      <c r="N84" s="130">
        <f t="shared" si="26"/>
        <v>90425.726522216399</v>
      </c>
      <c r="O84" s="166">
        <f t="shared" si="35"/>
        <v>248.67074793609515</v>
      </c>
      <c r="P84" s="166">
        <f t="shared" si="36"/>
        <v>5203.10292265315</v>
      </c>
      <c r="Q84" s="166">
        <f t="shared" si="37"/>
        <v>5451.7736705892448</v>
      </c>
      <c r="R84" s="166">
        <f t="shared" si="27"/>
        <v>85222.623599563245</v>
      </c>
      <c r="W84" s="165">
        <f t="shared" si="46"/>
        <v>47574</v>
      </c>
      <c r="X84" s="122">
        <v>71</v>
      </c>
      <c r="Y84" s="130">
        <f t="shared" si="28"/>
        <v>146718.81481481338</v>
      </c>
      <c r="Z84" s="166">
        <f t="shared" si="38"/>
        <v>0</v>
      </c>
      <c r="AA84" s="166">
        <f t="shared" si="39"/>
        <v>8630.5185185185146</v>
      </c>
      <c r="AB84" s="166">
        <f t="shared" si="42"/>
        <v>8630.52</v>
      </c>
      <c r="AC84" s="166">
        <f t="shared" si="29"/>
        <v>138088.29629629487</v>
      </c>
      <c r="AH84" s="165">
        <f t="shared" si="47"/>
        <v>47574</v>
      </c>
      <c r="AI84" s="122">
        <v>71</v>
      </c>
      <c r="AJ84" s="130">
        <f t="shared" si="30"/>
        <v>741957.56666819612</v>
      </c>
      <c r="AK84" s="166">
        <f t="shared" si="40"/>
        <v>2040.38</v>
      </c>
      <c r="AL84" s="166">
        <f t="shared" si="41"/>
        <v>18633.58970201368</v>
      </c>
      <c r="AM84" s="166">
        <f t="shared" si="43"/>
        <v>20673.97</v>
      </c>
      <c r="AN84" s="166">
        <f t="shared" si="31"/>
        <v>723323.97696618247</v>
      </c>
    </row>
    <row r="85" spans="1:40" x14ac:dyDescent="0.25">
      <c r="A85" s="114">
        <f t="shared" si="44"/>
        <v>47604</v>
      </c>
      <c r="B85" s="115">
        <v>72</v>
      </c>
      <c r="C85" s="116">
        <f t="shared" si="24"/>
        <v>564744.40121424349</v>
      </c>
      <c r="D85" s="117">
        <f t="shared" si="33"/>
        <v>1553.0471033391711</v>
      </c>
      <c r="E85" s="117">
        <f t="shared" si="32"/>
        <v>8976.4370464032327</v>
      </c>
      <c r="F85" s="117">
        <f t="shared" si="34"/>
        <v>10529.484149742404</v>
      </c>
      <c r="G85" s="117">
        <f t="shared" si="25"/>
        <v>555767.96416784031</v>
      </c>
      <c r="L85" s="165">
        <f t="shared" si="45"/>
        <v>47604</v>
      </c>
      <c r="M85" s="122">
        <v>72</v>
      </c>
      <c r="N85" s="130">
        <f t="shared" si="26"/>
        <v>85222.623599563245</v>
      </c>
      <c r="O85" s="166">
        <f t="shared" si="35"/>
        <v>234.36221489879898</v>
      </c>
      <c r="P85" s="166">
        <f t="shared" si="36"/>
        <v>5217.411455690446</v>
      </c>
      <c r="Q85" s="166">
        <f t="shared" si="37"/>
        <v>5451.7736705892448</v>
      </c>
      <c r="R85" s="166">
        <f t="shared" si="27"/>
        <v>80005.212143872806</v>
      </c>
      <c r="W85" s="165">
        <f t="shared" si="46"/>
        <v>47604</v>
      </c>
      <c r="X85" s="122">
        <v>72</v>
      </c>
      <c r="Y85" s="130">
        <f t="shared" si="28"/>
        <v>138088.29629629487</v>
      </c>
      <c r="Z85" s="166">
        <f t="shared" si="38"/>
        <v>0</v>
      </c>
      <c r="AA85" s="166">
        <f t="shared" si="39"/>
        <v>8630.5185185185146</v>
      </c>
      <c r="AB85" s="166">
        <f t="shared" si="42"/>
        <v>8630.52</v>
      </c>
      <c r="AC85" s="166">
        <f t="shared" si="29"/>
        <v>129457.77777777635</v>
      </c>
      <c r="AH85" s="165">
        <f t="shared" si="47"/>
        <v>47604</v>
      </c>
      <c r="AI85" s="122">
        <v>72</v>
      </c>
      <c r="AJ85" s="130">
        <f t="shared" si="30"/>
        <v>723323.97696618247</v>
      </c>
      <c r="AK85" s="166">
        <f t="shared" si="40"/>
        <v>1989.14</v>
      </c>
      <c r="AL85" s="166">
        <f t="shared" si="41"/>
        <v>18684.832073694215</v>
      </c>
      <c r="AM85" s="166">
        <f t="shared" si="43"/>
        <v>20673.97</v>
      </c>
      <c r="AN85" s="166">
        <f t="shared" si="31"/>
        <v>704639.14489248826</v>
      </c>
    </row>
    <row r="86" spans="1:40" x14ac:dyDescent="0.25">
      <c r="A86" s="114">
        <f t="shared" si="44"/>
        <v>47635</v>
      </c>
      <c r="B86" s="115">
        <v>73</v>
      </c>
      <c r="C86" s="116">
        <f t="shared" si="24"/>
        <v>555767.96416784031</v>
      </c>
      <c r="D86" s="117">
        <f t="shared" si="33"/>
        <v>1528.3619014615622</v>
      </c>
      <c r="E86" s="117">
        <f t="shared" si="32"/>
        <v>9001.1222482808425</v>
      </c>
      <c r="F86" s="117">
        <f t="shared" si="34"/>
        <v>10529.484149742404</v>
      </c>
      <c r="G86" s="117">
        <f t="shared" si="25"/>
        <v>546766.84191955952</v>
      </c>
      <c r="L86" s="165">
        <f t="shared" si="45"/>
        <v>47635</v>
      </c>
      <c r="M86" s="122">
        <v>73</v>
      </c>
      <c r="N86" s="130">
        <f t="shared" si="26"/>
        <v>80005.212143872806</v>
      </c>
      <c r="O86" s="166">
        <f t="shared" si="35"/>
        <v>220.01433339565028</v>
      </c>
      <c r="P86" s="166">
        <f t="shared" si="36"/>
        <v>5231.7593371935945</v>
      </c>
      <c r="Q86" s="166">
        <f t="shared" si="37"/>
        <v>5451.7736705892448</v>
      </c>
      <c r="R86" s="166">
        <f t="shared" si="27"/>
        <v>74773.452806679212</v>
      </c>
      <c r="W86" s="165">
        <f t="shared" si="46"/>
        <v>47635</v>
      </c>
      <c r="X86" s="122">
        <v>73</v>
      </c>
      <c r="Y86" s="130">
        <f t="shared" si="28"/>
        <v>129457.77777777635</v>
      </c>
      <c r="Z86" s="166">
        <f t="shared" si="38"/>
        <v>0</v>
      </c>
      <c r="AA86" s="166">
        <f t="shared" si="39"/>
        <v>8630.5185185185146</v>
      </c>
      <c r="AB86" s="166">
        <f t="shared" si="42"/>
        <v>8630.52</v>
      </c>
      <c r="AC86" s="166">
        <f t="shared" si="29"/>
        <v>120827.25925925784</v>
      </c>
      <c r="AH86" s="165">
        <f t="shared" si="47"/>
        <v>47635</v>
      </c>
      <c r="AI86" s="122">
        <v>73</v>
      </c>
      <c r="AJ86" s="130">
        <f t="shared" si="30"/>
        <v>704639.14489248826</v>
      </c>
      <c r="AK86" s="166">
        <f t="shared" si="40"/>
        <v>1937.76</v>
      </c>
      <c r="AL86" s="166">
        <f t="shared" si="41"/>
        <v>18736.215361896873</v>
      </c>
      <c r="AM86" s="166">
        <f t="shared" si="43"/>
        <v>20673.97</v>
      </c>
      <c r="AN86" s="166">
        <f t="shared" si="31"/>
        <v>685902.92953059135</v>
      </c>
    </row>
    <row r="87" spans="1:40" x14ac:dyDescent="0.25">
      <c r="A87" s="114">
        <f t="shared" si="44"/>
        <v>47665</v>
      </c>
      <c r="B87" s="115">
        <v>74</v>
      </c>
      <c r="C87" s="116">
        <f t="shared" si="24"/>
        <v>546766.84191955952</v>
      </c>
      <c r="D87" s="117">
        <f t="shared" si="33"/>
        <v>1503.6088152787897</v>
      </c>
      <c r="E87" s="117">
        <f t="shared" si="32"/>
        <v>9025.8753344636152</v>
      </c>
      <c r="F87" s="117">
        <f t="shared" si="34"/>
        <v>10529.484149742406</v>
      </c>
      <c r="G87" s="117">
        <f t="shared" si="25"/>
        <v>537740.96658509586</v>
      </c>
      <c r="L87" s="165">
        <f t="shared" si="45"/>
        <v>47665</v>
      </c>
      <c r="M87" s="122">
        <v>74</v>
      </c>
      <c r="N87" s="130">
        <f t="shared" si="26"/>
        <v>74773.452806679212</v>
      </c>
      <c r="O87" s="166">
        <f t="shared" si="35"/>
        <v>205.62699521836788</v>
      </c>
      <c r="P87" s="166">
        <f t="shared" si="36"/>
        <v>5246.1466753708773</v>
      </c>
      <c r="Q87" s="166">
        <f t="shared" si="37"/>
        <v>5451.7736705892448</v>
      </c>
      <c r="R87" s="166">
        <f t="shared" si="27"/>
        <v>69527.306131308331</v>
      </c>
      <c r="W87" s="165">
        <f t="shared" si="46"/>
        <v>47665</v>
      </c>
      <c r="X87" s="122">
        <v>74</v>
      </c>
      <c r="Y87" s="130">
        <f t="shared" si="28"/>
        <v>120827.25925925784</v>
      </c>
      <c r="Z87" s="166">
        <f t="shared" si="38"/>
        <v>0</v>
      </c>
      <c r="AA87" s="166">
        <f t="shared" si="39"/>
        <v>8630.5185185185146</v>
      </c>
      <c r="AB87" s="166">
        <f t="shared" si="42"/>
        <v>8630.52</v>
      </c>
      <c r="AC87" s="166">
        <f t="shared" si="29"/>
        <v>112196.74074073933</v>
      </c>
      <c r="AH87" s="165">
        <f t="shared" si="47"/>
        <v>47665</v>
      </c>
      <c r="AI87" s="122">
        <v>74</v>
      </c>
      <c r="AJ87" s="130">
        <f t="shared" si="30"/>
        <v>685902.92953059135</v>
      </c>
      <c r="AK87" s="166">
        <f t="shared" si="40"/>
        <v>1886.23</v>
      </c>
      <c r="AL87" s="166">
        <f t="shared" si="41"/>
        <v>18787.739954142093</v>
      </c>
      <c r="AM87" s="166">
        <f t="shared" si="43"/>
        <v>20673.97</v>
      </c>
      <c r="AN87" s="166">
        <f t="shared" si="31"/>
        <v>667115.18957644922</v>
      </c>
    </row>
    <row r="88" spans="1:40" x14ac:dyDescent="0.25">
      <c r="A88" s="114">
        <f t="shared" si="44"/>
        <v>47696</v>
      </c>
      <c r="B88" s="115">
        <v>75</v>
      </c>
      <c r="C88" s="116">
        <f t="shared" si="24"/>
        <v>537740.96658509586</v>
      </c>
      <c r="D88" s="117">
        <f t="shared" si="33"/>
        <v>1478.7876581090147</v>
      </c>
      <c r="E88" s="117">
        <f t="shared" si="32"/>
        <v>9050.6964916333909</v>
      </c>
      <c r="F88" s="117">
        <f t="shared" si="34"/>
        <v>10529.484149742406</v>
      </c>
      <c r="G88" s="117">
        <f t="shared" si="25"/>
        <v>528690.27009346243</v>
      </c>
      <c r="L88" s="165">
        <f t="shared" si="45"/>
        <v>47696</v>
      </c>
      <c r="M88" s="122">
        <v>75</v>
      </c>
      <c r="N88" s="130">
        <f t="shared" si="26"/>
        <v>69527.306131308331</v>
      </c>
      <c r="O88" s="166">
        <f t="shared" si="35"/>
        <v>191.20009186109797</v>
      </c>
      <c r="P88" s="166">
        <f t="shared" si="36"/>
        <v>5260.5735787281474</v>
      </c>
      <c r="Q88" s="166">
        <f t="shared" si="37"/>
        <v>5451.7736705892457</v>
      </c>
      <c r="R88" s="166">
        <f t="shared" si="27"/>
        <v>64266.732552580186</v>
      </c>
      <c r="W88" s="165">
        <f t="shared" si="46"/>
        <v>47696</v>
      </c>
      <c r="X88" s="122">
        <v>75</v>
      </c>
      <c r="Y88" s="130">
        <f t="shared" si="28"/>
        <v>112196.74074073933</v>
      </c>
      <c r="Z88" s="166">
        <f t="shared" si="38"/>
        <v>0</v>
      </c>
      <c r="AA88" s="166">
        <f t="shared" si="39"/>
        <v>8630.5185185185146</v>
      </c>
      <c r="AB88" s="166">
        <f t="shared" si="42"/>
        <v>8630.52</v>
      </c>
      <c r="AC88" s="166">
        <f t="shared" si="29"/>
        <v>103566.22222222082</v>
      </c>
      <c r="AH88" s="165">
        <f t="shared" si="47"/>
        <v>47696</v>
      </c>
      <c r="AI88" s="122">
        <v>75</v>
      </c>
      <c r="AJ88" s="130">
        <f t="shared" si="30"/>
        <v>667115.18957644922</v>
      </c>
      <c r="AK88" s="166">
        <f t="shared" si="40"/>
        <v>1834.57</v>
      </c>
      <c r="AL88" s="166">
        <f t="shared" si="41"/>
        <v>18839.406239015985</v>
      </c>
      <c r="AM88" s="166">
        <f t="shared" si="43"/>
        <v>20673.97</v>
      </c>
      <c r="AN88" s="166">
        <f t="shared" si="31"/>
        <v>648275.78333743324</v>
      </c>
    </row>
    <row r="89" spans="1:40" x14ac:dyDescent="0.25">
      <c r="A89" s="114">
        <f t="shared" si="44"/>
        <v>47727</v>
      </c>
      <c r="B89" s="115">
        <v>76</v>
      </c>
      <c r="C89" s="116">
        <f t="shared" si="24"/>
        <v>528690.27009346243</v>
      </c>
      <c r="D89" s="117">
        <f t="shared" si="33"/>
        <v>1453.8982427570231</v>
      </c>
      <c r="E89" s="117">
        <f t="shared" si="32"/>
        <v>9075.5859069853814</v>
      </c>
      <c r="F89" s="117">
        <f t="shared" si="34"/>
        <v>10529.484149742404</v>
      </c>
      <c r="G89" s="117">
        <f t="shared" si="25"/>
        <v>519614.68418647704</v>
      </c>
      <c r="L89" s="165">
        <f t="shared" si="45"/>
        <v>47727</v>
      </c>
      <c r="M89" s="122">
        <v>76</v>
      </c>
      <c r="N89" s="130">
        <f t="shared" si="26"/>
        <v>64266.732552580186</v>
      </c>
      <c r="O89" s="166">
        <f t="shared" si="35"/>
        <v>176.73351451959556</v>
      </c>
      <c r="P89" s="166">
        <f t="shared" si="36"/>
        <v>5275.0401560696491</v>
      </c>
      <c r="Q89" s="166">
        <f t="shared" si="37"/>
        <v>5451.7736705892448</v>
      </c>
      <c r="R89" s="166">
        <f t="shared" si="27"/>
        <v>58991.692396510538</v>
      </c>
      <c r="W89" s="165">
        <f t="shared" si="46"/>
        <v>47727</v>
      </c>
      <c r="X89" s="122">
        <v>76</v>
      </c>
      <c r="Y89" s="130">
        <f t="shared" si="28"/>
        <v>103566.22222222082</v>
      </c>
      <c r="Z89" s="166">
        <f t="shared" si="38"/>
        <v>0</v>
      </c>
      <c r="AA89" s="166">
        <f t="shared" si="39"/>
        <v>8630.5185185185146</v>
      </c>
      <c r="AB89" s="166">
        <f t="shared" si="42"/>
        <v>8630.52</v>
      </c>
      <c r="AC89" s="166">
        <f t="shared" si="29"/>
        <v>94935.703703702311</v>
      </c>
      <c r="AH89" s="165">
        <f t="shared" si="47"/>
        <v>47727</v>
      </c>
      <c r="AI89" s="122">
        <v>76</v>
      </c>
      <c r="AJ89" s="130">
        <f t="shared" si="30"/>
        <v>648275.78333743324</v>
      </c>
      <c r="AK89" s="166">
        <f t="shared" si="40"/>
        <v>1782.76</v>
      </c>
      <c r="AL89" s="166">
        <f t="shared" si="41"/>
        <v>18891.214606173275</v>
      </c>
      <c r="AM89" s="166">
        <f t="shared" si="43"/>
        <v>20673.97</v>
      </c>
      <c r="AN89" s="166">
        <f t="shared" si="31"/>
        <v>629384.56873126002</v>
      </c>
    </row>
    <row r="90" spans="1:40" x14ac:dyDescent="0.25">
      <c r="A90" s="114">
        <f t="shared" si="44"/>
        <v>47757</v>
      </c>
      <c r="B90" s="115">
        <v>77</v>
      </c>
      <c r="C90" s="116">
        <f t="shared" si="24"/>
        <v>519614.68418647704</v>
      </c>
      <c r="D90" s="117">
        <f t="shared" si="33"/>
        <v>1428.940381512813</v>
      </c>
      <c r="E90" s="117">
        <f t="shared" si="32"/>
        <v>9100.5437682295924</v>
      </c>
      <c r="F90" s="117">
        <f t="shared" si="34"/>
        <v>10529.484149742406</v>
      </c>
      <c r="G90" s="117">
        <f t="shared" si="25"/>
        <v>510514.14041824744</v>
      </c>
      <c r="L90" s="165">
        <f t="shared" si="45"/>
        <v>47757</v>
      </c>
      <c r="M90" s="122">
        <v>77</v>
      </c>
      <c r="N90" s="130">
        <f t="shared" si="26"/>
        <v>58991.692396510538</v>
      </c>
      <c r="O90" s="166">
        <f t="shared" si="35"/>
        <v>162.22715409040401</v>
      </c>
      <c r="P90" s="166">
        <f t="shared" si="36"/>
        <v>5289.5465164988409</v>
      </c>
      <c r="Q90" s="166">
        <f t="shared" si="37"/>
        <v>5451.7736705892448</v>
      </c>
      <c r="R90" s="166">
        <f t="shared" si="27"/>
        <v>53702.145880011696</v>
      </c>
      <c r="W90" s="165">
        <f t="shared" si="46"/>
        <v>47757</v>
      </c>
      <c r="X90" s="122">
        <v>77</v>
      </c>
      <c r="Y90" s="130">
        <f t="shared" si="28"/>
        <v>94935.703703702311</v>
      </c>
      <c r="Z90" s="166">
        <f t="shared" si="38"/>
        <v>0</v>
      </c>
      <c r="AA90" s="166">
        <f t="shared" si="39"/>
        <v>8630.5185185185146</v>
      </c>
      <c r="AB90" s="166">
        <f t="shared" si="42"/>
        <v>8630.52</v>
      </c>
      <c r="AC90" s="166">
        <f t="shared" si="29"/>
        <v>86305.1851851838</v>
      </c>
      <c r="AH90" s="165">
        <f t="shared" si="47"/>
        <v>47757</v>
      </c>
      <c r="AI90" s="122">
        <v>77</v>
      </c>
      <c r="AJ90" s="130">
        <f t="shared" si="30"/>
        <v>629384.56873126002</v>
      </c>
      <c r="AK90" s="166">
        <f t="shared" si="40"/>
        <v>1730.81</v>
      </c>
      <c r="AL90" s="166">
        <f t="shared" si="41"/>
        <v>18943.165446340256</v>
      </c>
      <c r="AM90" s="166">
        <f t="shared" si="43"/>
        <v>20673.97</v>
      </c>
      <c r="AN90" s="166">
        <f t="shared" si="31"/>
        <v>610441.4032849198</v>
      </c>
    </row>
    <row r="91" spans="1:40" x14ac:dyDescent="0.25">
      <c r="A91" s="114">
        <f t="shared" si="44"/>
        <v>47788</v>
      </c>
      <c r="B91" s="115">
        <v>78</v>
      </c>
      <c r="C91" s="116">
        <f t="shared" si="24"/>
        <v>510514.14041824744</v>
      </c>
      <c r="D91" s="117">
        <f t="shared" si="33"/>
        <v>1403.913886150182</v>
      </c>
      <c r="E91" s="117">
        <f t="shared" si="32"/>
        <v>9125.5702635922225</v>
      </c>
      <c r="F91" s="117">
        <f t="shared" si="34"/>
        <v>10529.484149742404</v>
      </c>
      <c r="G91" s="117">
        <f t="shared" si="25"/>
        <v>501388.5701546552</v>
      </c>
      <c r="L91" s="165">
        <f t="shared" si="45"/>
        <v>47788</v>
      </c>
      <c r="M91" s="122">
        <v>78</v>
      </c>
      <c r="N91" s="130">
        <f t="shared" si="26"/>
        <v>53702.145880011696</v>
      </c>
      <c r="O91" s="166">
        <f t="shared" si="35"/>
        <v>147.6809011700322</v>
      </c>
      <c r="P91" s="166">
        <f t="shared" si="36"/>
        <v>5304.0927694192123</v>
      </c>
      <c r="Q91" s="166">
        <f t="shared" si="37"/>
        <v>5451.7736705892448</v>
      </c>
      <c r="R91" s="166">
        <f t="shared" si="27"/>
        <v>48398.053110592482</v>
      </c>
      <c r="W91" s="165">
        <f t="shared" si="46"/>
        <v>47788</v>
      </c>
      <c r="X91" s="122">
        <v>78</v>
      </c>
      <c r="Y91" s="130">
        <f t="shared" si="28"/>
        <v>86305.1851851838</v>
      </c>
      <c r="Z91" s="166">
        <f t="shared" si="38"/>
        <v>0</v>
      </c>
      <c r="AA91" s="166">
        <f t="shared" si="39"/>
        <v>8630.5185185185146</v>
      </c>
      <c r="AB91" s="166">
        <f t="shared" si="42"/>
        <v>8630.52</v>
      </c>
      <c r="AC91" s="166">
        <f t="shared" si="29"/>
        <v>77674.666666665289</v>
      </c>
      <c r="AH91" s="165">
        <f t="shared" si="47"/>
        <v>47788</v>
      </c>
      <c r="AI91" s="122">
        <v>78</v>
      </c>
      <c r="AJ91" s="130">
        <f t="shared" si="30"/>
        <v>610441.4032849198</v>
      </c>
      <c r="AK91" s="166">
        <f t="shared" si="40"/>
        <v>1678.71</v>
      </c>
      <c r="AL91" s="166">
        <f t="shared" si="41"/>
        <v>18995.259151317689</v>
      </c>
      <c r="AM91" s="166">
        <f t="shared" si="43"/>
        <v>20673.97</v>
      </c>
      <c r="AN91" s="166">
        <f t="shared" si="31"/>
        <v>591446.14413360215</v>
      </c>
    </row>
    <row r="92" spans="1:40" x14ac:dyDescent="0.25">
      <c r="A92" s="114">
        <f t="shared" si="44"/>
        <v>47818</v>
      </c>
      <c r="B92" s="115">
        <v>79</v>
      </c>
      <c r="C92" s="116">
        <f t="shared" si="24"/>
        <v>501388.5701546552</v>
      </c>
      <c r="D92" s="117">
        <f t="shared" si="33"/>
        <v>1378.8185679253031</v>
      </c>
      <c r="E92" s="117">
        <f t="shared" si="32"/>
        <v>9150.6655818171002</v>
      </c>
      <c r="F92" s="117">
        <f t="shared" si="34"/>
        <v>10529.484149742404</v>
      </c>
      <c r="G92" s="117">
        <f t="shared" si="25"/>
        <v>492237.9045728381</v>
      </c>
      <c r="L92" s="165">
        <f t="shared" si="45"/>
        <v>47818</v>
      </c>
      <c r="M92" s="122">
        <v>79</v>
      </c>
      <c r="N92" s="130">
        <f t="shared" si="26"/>
        <v>48398.053110592482</v>
      </c>
      <c r="O92" s="166">
        <f t="shared" si="35"/>
        <v>133.09464605412936</v>
      </c>
      <c r="P92" s="166">
        <f t="shared" si="36"/>
        <v>5318.6790245351158</v>
      </c>
      <c r="Q92" s="166">
        <f t="shared" si="37"/>
        <v>5451.7736705892448</v>
      </c>
      <c r="R92" s="166">
        <f t="shared" si="27"/>
        <v>43079.374086057367</v>
      </c>
      <c r="W92" s="165">
        <f t="shared" si="46"/>
        <v>47818</v>
      </c>
      <c r="X92" s="122">
        <v>79</v>
      </c>
      <c r="Y92" s="130">
        <f t="shared" si="28"/>
        <v>77674.666666665289</v>
      </c>
      <c r="Z92" s="166">
        <f t="shared" si="38"/>
        <v>0</v>
      </c>
      <c r="AA92" s="166">
        <f t="shared" si="39"/>
        <v>8630.5185185185146</v>
      </c>
      <c r="AB92" s="166">
        <f t="shared" si="42"/>
        <v>8630.52</v>
      </c>
      <c r="AC92" s="166">
        <f t="shared" si="29"/>
        <v>69044.148148146778</v>
      </c>
      <c r="AH92" s="165">
        <f t="shared" si="47"/>
        <v>47818</v>
      </c>
      <c r="AI92" s="122">
        <v>79</v>
      </c>
      <c r="AJ92" s="130">
        <f t="shared" si="30"/>
        <v>591446.14413360215</v>
      </c>
      <c r="AK92" s="166">
        <f t="shared" si="40"/>
        <v>1626.48</v>
      </c>
      <c r="AL92" s="166">
        <f t="shared" si="41"/>
        <v>19047.496113983812</v>
      </c>
      <c r="AM92" s="166">
        <f t="shared" si="43"/>
        <v>20673.97</v>
      </c>
      <c r="AN92" s="166">
        <f t="shared" si="31"/>
        <v>572398.64801961835</v>
      </c>
    </row>
    <row r="93" spans="1:40" x14ac:dyDescent="0.25">
      <c r="A93" s="114">
        <f t="shared" si="44"/>
        <v>47849</v>
      </c>
      <c r="B93" s="115">
        <v>80</v>
      </c>
      <c r="C93" s="116">
        <f t="shared" si="24"/>
        <v>492237.9045728381</v>
      </c>
      <c r="D93" s="117">
        <f t="shared" si="33"/>
        <v>1353.6542375753063</v>
      </c>
      <c r="E93" s="117">
        <f t="shared" si="32"/>
        <v>9175.8299121670989</v>
      </c>
      <c r="F93" s="117">
        <f t="shared" si="34"/>
        <v>10529.484149742406</v>
      </c>
      <c r="G93" s="117">
        <f t="shared" si="25"/>
        <v>483062.074660671</v>
      </c>
      <c r="L93" s="165">
        <f t="shared" si="45"/>
        <v>47849</v>
      </c>
      <c r="M93" s="122">
        <v>80</v>
      </c>
      <c r="N93" s="130">
        <f t="shared" si="26"/>
        <v>43079.374086057367</v>
      </c>
      <c r="O93" s="166">
        <f t="shared" si="35"/>
        <v>118.46827873665779</v>
      </c>
      <c r="P93" s="166">
        <f t="shared" si="36"/>
        <v>5333.3053918525866</v>
      </c>
      <c r="Q93" s="166">
        <f t="shared" si="37"/>
        <v>5451.7736705892439</v>
      </c>
      <c r="R93" s="166">
        <f t="shared" si="27"/>
        <v>37746.068694204783</v>
      </c>
      <c r="W93" s="165">
        <f t="shared" si="46"/>
        <v>47849</v>
      </c>
      <c r="X93" s="122">
        <v>80</v>
      </c>
      <c r="Y93" s="130">
        <f t="shared" si="28"/>
        <v>69044.148148146778</v>
      </c>
      <c r="Z93" s="166">
        <f t="shared" si="38"/>
        <v>0</v>
      </c>
      <c r="AA93" s="166">
        <f t="shared" si="39"/>
        <v>8630.5185185185146</v>
      </c>
      <c r="AB93" s="166">
        <f t="shared" si="42"/>
        <v>8630.52</v>
      </c>
      <c r="AC93" s="166">
        <f t="shared" si="29"/>
        <v>60413.629629628267</v>
      </c>
      <c r="AH93" s="165">
        <f t="shared" si="47"/>
        <v>47849</v>
      </c>
      <c r="AI93" s="122">
        <v>80</v>
      </c>
      <c r="AJ93" s="130">
        <f t="shared" si="30"/>
        <v>572398.64801961835</v>
      </c>
      <c r="AK93" s="166">
        <f t="shared" si="40"/>
        <v>1574.1</v>
      </c>
      <c r="AL93" s="166">
        <f t="shared" si="41"/>
        <v>19099.876728297266</v>
      </c>
      <c r="AM93" s="166">
        <f t="shared" si="43"/>
        <v>20673.97</v>
      </c>
      <c r="AN93" s="166">
        <f t="shared" si="31"/>
        <v>553298.77129132114</v>
      </c>
    </row>
    <row r="94" spans="1:40" x14ac:dyDescent="0.25">
      <c r="A94" s="114">
        <f t="shared" si="44"/>
        <v>47880</v>
      </c>
      <c r="B94" s="115">
        <v>81</v>
      </c>
      <c r="C94" s="116">
        <f t="shared" si="24"/>
        <v>483062.074660671</v>
      </c>
      <c r="D94" s="117">
        <f t="shared" si="33"/>
        <v>1328.4207053168466</v>
      </c>
      <c r="E94" s="117">
        <f t="shared" si="32"/>
        <v>9201.0634444255593</v>
      </c>
      <c r="F94" s="117">
        <f t="shared" si="34"/>
        <v>10529.484149742406</v>
      </c>
      <c r="G94" s="117">
        <f t="shared" si="25"/>
        <v>473861.01121624542</v>
      </c>
      <c r="L94" s="165">
        <f t="shared" si="45"/>
        <v>47880</v>
      </c>
      <c r="M94" s="122">
        <v>81</v>
      </c>
      <c r="N94" s="130">
        <f t="shared" si="26"/>
        <v>37746.068694204783</v>
      </c>
      <c r="O94" s="166">
        <f t="shared" si="35"/>
        <v>103.80168890906319</v>
      </c>
      <c r="P94" s="166">
        <f t="shared" si="36"/>
        <v>5347.9719816801817</v>
      </c>
      <c r="Q94" s="166">
        <f t="shared" si="37"/>
        <v>5451.7736705892448</v>
      </c>
      <c r="R94" s="166">
        <f t="shared" si="27"/>
        <v>32398.096712524602</v>
      </c>
      <c r="W94" s="165">
        <f t="shared" si="46"/>
        <v>47880</v>
      </c>
      <c r="X94" s="122">
        <v>81</v>
      </c>
      <c r="Y94" s="130">
        <f t="shared" si="28"/>
        <v>60413.629629628267</v>
      </c>
      <c r="Z94" s="166">
        <f t="shared" si="38"/>
        <v>0</v>
      </c>
      <c r="AA94" s="166">
        <f t="shared" si="39"/>
        <v>8630.5185185185146</v>
      </c>
      <c r="AB94" s="166">
        <f t="shared" si="42"/>
        <v>8630.52</v>
      </c>
      <c r="AC94" s="166">
        <f t="shared" si="29"/>
        <v>51783.111111109756</v>
      </c>
      <c r="AH94" s="165">
        <f t="shared" si="47"/>
        <v>47880</v>
      </c>
      <c r="AI94" s="122">
        <v>81</v>
      </c>
      <c r="AJ94" s="130">
        <f t="shared" si="30"/>
        <v>553298.77129132114</v>
      </c>
      <c r="AK94" s="166">
        <f t="shared" si="40"/>
        <v>1521.57</v>
      </c>
      <c r="AL94" s="166">
        <f t="shared" si="41"/>
        <v>19152.401389300088</v>
      </c>
      <c r="AM94" s="166">
        <f t="shared" si="43"/>
        <v>20673.97</v>
      </c>
      <c r="AN94" s="166">
        <f t="shared" si="31"/>
        <v>534146.36990202102</v>
      </c>
    </row>
    <row r="95" spans="1:40" x14ac:dyDescent="0.25">
      <c r="A95" s="114">
        <f t="shared" si="44"/>
        <v>47908</v>
      </c>
      <c r="B95" s="115">
        <v>82</v>
      </c>
      <c r="C95" s="116">
        <f t="shared" si="24"/>
        <v>473861.01121624542</v>
      </c>
      <c r="D95" s="117">
        <f t="shared" si="33"/>
        <v>1303.1177808446764</v>
      </c>
      <c r="E95" s="117">
        <f t="shared" si="32"/>
        <v>9226.3663688977285</v>
      </c>
      <c r="F95" s="117">
        <f t="shared" si="34"/>
        <v>10529.484149742406</v>
      </c>
      <c r="G95" s="117">
        <f t="shared" si="25"/>
        <v>464634.64484734769</v>
      </c>
      <c r="L95" s="165">
        <f t="shared" si="45"/>
        <v>47908</v>
      </c>
      <c r="M95" s="122">
        <v>82</v>
      </c>
      <c r="N95" s="130">
        <f t="shared" si="26"/>
        <v>32398.096712524602</v>
      </c>
      <c r="O95" s="166">
        <f t="shared" si="35"/>
        <v>89.094765959442682</v>
      </c>
      <c r="P95" s="166">
        <f t="shared" si="36"/>
        <v>5362.6789046298027</v>
      </c>
      <c r="Q95" s="166">
        <f t="shared" si="37"/>
        <v>5451.7736705892457</v>
      </c>
      <c r="R95" s="166">
        <f t="shared" si="27"/>
        <v>27035.417807894799</v>
      </c>
      <c r="W95" s="165">
        <f t="shared" si="46"/>
        <v>47908</v>
      </c>
      <c r="X95" s="122">
        <v>82</v>
      </c>
      <c r="Y95" s="130">
        <f t="shared" si="28"/>
        <v>51783.111111109756</v>
      </c>
      <c r="Z95" s="166">
        <f t="shared" si="38"/>
        <v>0</v>
      </c>
      <c r="AA95" s="166">
        <f t="shared" si="39"/>
        <v>8630.5185185185146</v>
      </c>
      <c r="AB95" s="166">
        <f t="shared" si="42"/>
        <v>8630.52</v>
      </c>
      <c r="AC95" s="166">
        <f t="shared" si="29"/>
        <v>43152.592592591245</v>
      </c>
      <c r="AH95" s="165">
        <f t="shared" si="47"/>
        <v>47908</v>
      </c>
      <c r="AI95" s="122">
        <v>82</v>
      </c>
      <c r="AJ95" s="130">
        <f t="shared" si="30"/>
        <v>534146.36990202102</v>
      </c>
      <c r="AK95" s="166">
        <f t="shared" si="40"/>
        <v>1468.9</v>
      </c>
      <c r="AL95" s="166">
        <f t="shared" si="41"/>
        <v>19205.070493120664</v>
      </c>
      <c r="AM95" s="166">
        <f t="shared" si="43"/>
        <v>20673.97</v>
      </c>
      <c r="AN95" s="166">
        <f t="shared" si="31"/>
        <v>514941.29940890038</v>
      </c>
    </row>
    <row r="96" spans="1:40" x14ac:dyDescent="0.25">
      <c r="A96" s="114">
        <f t="shared" si="44"/>
        <v>47939</v>
      </c>
      <c r="B96" s="115">
        <v>83</v>
      </c>
      <c r="C96" s="116">
        <f t="shared" si="24"/>
        <v>464634.64484734769</v>
      </c>
      <c r="D96" s="117">
        <f t="shared" si="33"/>
        <v>1277.7452733302075</v>
      </c>
      <c r="E96" s="117">
        <f t="shared" si="32"/>
        <v>9251.738876412197</v>
      </c>
      <c r="F96" s="117">
        <f t="shared" si="34"/>
        <v>10529.484149742404</v>
      </c>
      <c r="G96" s="117">
        <f t="shared" si="25"/>
        <v>455382.90597093548</v>
      </c>
      <c r="L96" s="165">
        <f t="shared" si="45"/>
        <v>47939</v>
      </c>
      <c r="M96" s="122">
        <v>83</v>
      </c>
      <c r="N96" s="130">
        <f t="shared" si="26"/>
        <v>27035.417807894799</v>
      </c>
      <c r="O96" s="166">
        <f t="shared" si="35"/>
        <v>74.347398971710717</v>
      </c>
      <c r="P96" s="166">
        <f t="shared" si="36"/>
        <v>5377.4262716175344</v>
      </c>
      <c r="Q96" s="166">
        <f t="shared" si="37"/>
        <v>5451.7736705892448</v>
      </c>
      <c r="R96" s="166">
        <f t="shared" si="27"/>
        <v>21657.991536277266</v>
      </c>
      <c r="W96" s="165">
        <f t="shared" si="46"/>
        <v>47939</v>
      </c>
      <c r="X96" s="122">
        <v>83</v>
      </c>
      <c r="Y96" s="130">
        <f t="shared" si="28"/>
        <v>43152.592592591245</v>
      </c>
      <c r="Z96" s="166">
        <f t="shared" si="38"/>
        <v>0</v>
      </c>
      <c r="AA96" s="166">
        <f t="shared" si="39"/>
        <v>8630.5185185185146</v>
      </c>
      <c r="AB96" s="166">
        <f t="shared" si="42"/>
        <v>8630.52</v>
      </c>
      <c r="AC96" s="166">
        <f t="shared" si="29"/>
        <v>34522.074074072734</v>
      </c>
      <c r="AH96" s="165">
        <f t="shared" si="47"/>
        <v>47939</v>
      </c>
      <c r="AI96" s="122">
        <v>83</v>
      </c>
      <c r="AJ96" s="130">
        <f t="shared" si="30"/>
        <v>514941.29940890038</v>
      </c>
      <c r="AK96" s="166">
        <f t="shared" si="40"/>
        <v>1416.09</v>
      </c>
      <c r="AL96" s="166">
        <f t="shared" si="41"/>
        <v>19257.884436976743</v>
      </c>
      <c r="AM96" s="166">
        <f t="shared" si="43"/>
        <v>20673.97</v>
      </c>
      <c r="AN96" s="166">
        <f t="shared" si="31"/>
        <v>495683.41497192363</v>
      </c>
    </row>
    <row r="97" spans="1:40" x14ac:dyDescent="0.25">
      <c r="A97" s="114">
        <f t="shared" si="44"/>
        <v>47969</v>
      </c>
      <c r="B97" s="115">
        <v>84</v>
      </c>
      <c r="C97" s="116">
        <f t="shared" si="24"/>
        <v>455382.90597093548</v>
      </c>
      <c r="D97" s="117">
        <f t="shared" si="33"/>
        <v>1252.302991420074</v>
      </c>
      <c r="E97" s="117">
        <f t="shared" si="32"/>
        <v>9277.1811583223316</v>
      </c>
      <c r="F97" s="117">
        <f t="shared" si="34"/>
        <v>10529.484149742406</v>
      </c>
      <c r="G97" s="117">
        <f t="shared" si="25"/>
        <v>446105.72481261316</v>
      </c>
      <c r="L97" s="165">
        <f t="shared" si="45"/>
        <v>47969</v>
      </c>
      <c r="M97" s="122">
        <v>84</v>
      </c>
      <c r="N97" s="130">
        <f t="shared" si="26"/>
        <v>21657.991536277266</v>
      </c>
      <c r="O97" s="166">
        <f t="shared" si="35"/>
        <v>59.559476724762476</v>
      </c>
      <c r="P97" s="166">
        <f t="shared" si="36"/>
        <v>5392.2141938644827</v>
      </c>
      <c r="Q97" s="166">
        <f t="shared" si="37"/>
        <v>5451.7736705892448</v>
      </c>
      <c r="R97" s="166">
        <f t="shared" si="27"/>
        <v>16265.777342412784</v>
      </c>
      <c r="W97" s="165">
        <f t="shared" si="46"/>
        <v>47969</v>
      </c>
      <c r="X97" s="122">
        <v>84</v>
      </c>
      <c r="Y97" s="130">
        <f t="shared" si="28"/>
        <v>34522.074074072734</v>
      </c>
      <c r="Z97" s="166">
        <f t="shared" si="38"/>
        <v>0</v>
      </c>
      <c r="AA97" s="166">
        <f t="shared" si="39"/>
        <v>8630.5185185185146</v>
      </c>
      <c r="AB97" s="166">
        <f t="shared" si="42"/>
        <v>8630.52</v>
      </c>
      <c r="AC97" s="166">
        <f t="shared" si="29"/>
        <v>25891.55555555422</v>
      </c>
      <c r="AH97" s="165">
        <f t="shared" si="47"/>
        <v>47969</v>
      </c>
      <c r="AI97" s="122">
        <v>84</v>
      </c>
      <c r="AJ97" s="130">
        <f t="shared" si="30"/>
        <v>495683.41497192363</v>
      </c>
      <c r="AK97" s="166">
        <f t="shared" si="40"/>
        <v>1363.13</v>
      </c>
      <c r="AL97" s="166">
        <f t="shared" si="41"/>
        <v>19310.843619178428</v>
      </c>
      <c r="AM97" s="166">
        <f t="shared" si="43"/>
        <v>20673.97</v>
      </c>
      <c r="AN97" s="166">
        <f t="shared" si="31"/>
        <v>476372.57135274517</v>
      </c>
    </row>
    <row r="98" spans="1:40" x14ac:dyDescent="0.25">
      <c r="A98" s="114">
        <f t="shared" si="44"/>
        <v>48000</v>
      </c>
      <c r="B98" s="115">
        <v>85</v>
      </c>
      <c r="C98" s="116">
        <f t="shared" si="24"/>
        <v>446105.72481261316</v>
      </c>
      <c r="D98" s="117">
        <f t="shared" si="33"/>
        <v>1226.7907432346876</v>
      </c>
      <c r="E98" s="117">
        <f t="shared" si="32"/>
        <v>9302.6934065077166</v>
      </c>
      <c r="F98" s="117">
        <f t="shared" si="34"/>
        <v>10529.484149742404</v>
      </c>
      <c r="G98" s="117">
        <f t="shared" si="25"/>
        <v>436803.03140610544</v>
      </c>
      <c r="L98" s="165">
        <f t="shared" si="45"/>
        <v>48000</v>
      </c>
      <c r="M98" s="122">
        <v>85</v>
      </c>
      <c r="N98" s="130">
        <f t="shared" si="26"/>
        <v>16265.777342412784</v>
      </c>
      <c r="O98" s="166">
        <f t="shared" si="35"/>
        <v>44.730887691635154</v>
      </c>
      <c r="P98" s="166">
        <f t="shared" si="36"/>
        <v>5407.0427828976099</v>
      </c>
      <c r="Q98" s="166">
        <f t="shared" si="37"/>
        <v>5451.7736705892448</v>
      </c>
      <c r="R98" s="166">
        <f t="shared" si="27"/>
        <v>10858.734559515175</v>
      </c>
      <c r="W98" s="165">
        <f t="shared" si="46"/>
        <v>48000</v>
      </c>
      <c r="X98" s="122">
        <v>85</v>
      </c>
      <c r="Y98" s="130">
        <f t="shared" si="28"/>
        <v>25891.55555555422</v>
      </c>
      <c r="Z98" s="166">
        <f t="shared" si="38"/>
        <v>0</v>
      </c>
      <c r="AA98" s="166">
        <f t="shared" si="39"/>
        <v>8630.5185185185146</v>
      </c>
      <c r="AB98" s="166">
        <f t="shared" si="42"/>
        <v>8630.52</v>
      </c>
      <c r="AC98" s="166">
        <f t="shared" si="29"/>
        <v>17261.037037035705</v>
      </c>
      <c r="AH98" s="165">
        <f t="shared" si="47"/>
        <v>48000</v>
      </c>
      <c r="AI98" s="122">
        <v>85</v>
      </c>
      <c r="AJ98" s="130">
        <f t="shared" si="30"/>
        <v>476372.57135274517</v>
      </c>
      <c r="AK98" s="166">
        <f t="shared" si="40"/>
        <v>1310.02</v>
      </c>
      <c r="AL98" s="166">
        <f t="shared" si="41"/>
        <v>19363.948439131167</v>
      </c>
      <c r="AM98" s="166">
        <f t="shared" si="43"/>
        <v>20673.97</v>
      </c>
      <c r="AN98" s="166">
        <f t="shared" si="31"/>
        <v>457008.62291361403</v>
      </c>
    </row>
    <row r="99" spans="1:40" x14ac:dyDescent="0.25">
      <c r="A99" s="114">
        <f t="shared" si="44"/>
        <v>48030</v>
      </c>
      <c r="B99" s="115">
        <v>86</v>
      </c>
      <c r="C99" s="116">
        <f t="shared" si="24"/>
        <v>436803.03140610544</v>
      </c>
      <c r="D99" s="117">
        <f t="shared" si="33"/>
        <v>1201.2083363667914</v>
      </c>
      <c r="E99" s="117">
        <f t="shared" si="32"/>
        <v>9328.2758133756142</v>
      </c>
      <c r="F99" s="117">
        <f t="shared" si="34"/>
        <v>10529.484149742406</v>
      </c>
      <c r="G99" s="117">
        <f t="shared" si="25"/>
        <v>427474.75559272984</v>
      </c>
      <c r="L99" s="165">
        <f t="shared" si="45"/>
        <v>48030</v>
      </c>
      <c r="M99" s="122">
        <v>86</v>
      </c>
      <c r="N99" s="130">
        <f t="shared" si="26"/>
        <v>10858.734559515175</v>
      </c>
      <c r="O99" s="166">
        <f t="shared" si="35"/>
        <v>29.861520038666722</v>
      </c>
      <c r="P99" s="166">
        <f t="shared" si="36"/>
        <v>5421.9121505505782</v>
      </c>
      <c r="Q99" s="166">
        <f t="shared" si="37"/>
        <v>5451.7736705892448</v>
      </c>
      <c r="R99" s="166">
        <f t="shared" si="27"/>
        <v>5436.8224089645964</v>
      </c>
      <c r="W99" s="165">
        <f t="shared" si="46"/>
        <v>48030</v>
      </c>
      <c r="X99" s="122">
        <v>86</v>
      </c>
      <c r="Y99" s="130">
        <f t="shared" si="28"/>
        <v>17261.037037035705</v>
      </c>
      <c r="Z99" s="166">
        <f t="shared" si="38"/>
        <v>0</v>
      </c>
      <c r="AA99" s="166">
        <f t="shared" si="39"/>
        <v>8630.5185185185146</v>
      </c>
      <c r="AB99" s="166">
        <f t="shared" si="42"/>
        <v>8630.52</v>
      </c>
      <c r="AC99" s="166">
        <f t="shared" si="29"/>
        <v>8630.5185185171904</v>
      </c>
      <c r="AH99" s="165">
        <f t="shared" si="47"/>
        <v>48030</v>
      </c>
      <c r="AI99" s="122">
        <v>86</v>
      </c>
      <c r="AJ99" s="130">
        <f t="shared" si="30"/>
        <v>457008.62291361403</v>
      </c>
      <c r="AK99" s="166">
        <f t="shared" si="40"/>
        <v>1256.77</v>
      </c>
      <c r="AL99" s="166">
        <f t="shared" si="41"/>
        <v>19417.199297338779</v>
      </c>
      <c r="AM99" s="166">
        <f t="shared" si="43"/>
        <v>20673.97</v>
      </c>
      <c r="AN99" s="166">
        <f t="shared" si="31"/>
        <v>437591.42361627525</v>
      </c>
    </row>
    <row r="100" spans="1:40" x14ac:dyDescent="0.25">
      <c r="A100" s="114">
        <f t="shared" si="44"/>
        <v>48061</v>
      </c>
      <c r="B100" s="115">
        <v>87</v>
      </c>
      <c r="C100" s="116">
        <f t="shared" si="24"/>
        <v>427474.75559272984</v>
      </c>
      <c r="D100" s="117">
        <f t="shared" si="33"/>
        <v>1175.5555778800085</v>
      </c>
      <c r="E100" s="117">
        <f t="shared" si="32"/>
        <v>9353.928571862396</v>
      </c>
      <c r="F100" s="117">
        <f t="shared" si="34"/>
        <v>10529.484149742404</v>
      </c>
      <c r="G100" s="117">
        <f t="shared" si="25"/>
        <v>418120.82702086744</v>
      </c>
      <c r="L100" s="165">
        <f t="shared" si="45"/>
        <v>48061</v>
      </c>
      <c r="M100" s="122">
        <v>87</v>
      </c>
      <c r="N100" s="130">
        <f t="shared" si="26"/>
        <v>5436.8224089645964</v>
      </c>
      <c r="O100" s="166">
        <f t="shared" si="35"/>
        <v>14.951261624652632</v>
      </c>
      <c r="P100" s="166">
        <f t="shared" si="36"/>
        <v>5436.8224089645919</v>
      </c>
      <c r="Q100" s="166">
        <f t="shared" si="37"/>
        <v>5451.7736705892448</v>
      </c>
      <c r="R100" s="166">
        <f t="shared" si="27"/>
        <v>0</v>
      </c>
      <c r="W100" s="165">
        <f t="shared" si="46"/>
        <v>48061</v>
      </c>
      <c r="X100" s="122">
        <v>87</v>
      </c>
      <c r="Y100" s="130">
        <f t="shared" si="28"/>
        <v>8630.5185185171904</v>
      </c>
      <c r="Z100" s="166">
        <f t="shared" si="38"/>
        <v>0</v>
      </c>
      <c r="AA100" s="166">
        <f t="shared" si="39"/>
        <v>8630.5185185185146</v>
      </c>
      <c r="AB100" s="166">
        <f t="shared" si="42"/>
        <v>8630.52</v>
      </c>
      <c r="AC100" s="166">
        <f t="shared" si="29"/>
        <v>-1.3242242857813835E-9</v>
      </c>
      <c r="AH100" s="165">
        <f t="shared" si="47"/>
        <v>48061</v>
      </c>
      <c r="AI100" s="122">
        <v>87</v>
      </c>
      <c r="AJ100" s="130">
        <f t="shared" si="30"/>
        <v>437591.42361627525</v>
      </c>
      <c r="AK100" s="166">
        <f t="shared" si="40"/>
        <v>1203.3800000000001</v>
      </c>
      <c r="AL100" s="166">
        <f t="shared" si="41"/>
        <v>19470.596595406463</v>
      </c>
      <c r="AM100" s="166">
        <f t="shared" si="43"/>
        <v>20673.97</v>
      </c>
      <c r="AN100" s="166">
        <f t="shared" si="31"/>
        <v>418120.82702086878</v>
      </c>
    </row>
    <row r="101" spans="1:40" x14ac:dyDescent="0.25">
      <c r="A101" s="114"/>
      <c r="B101" s="115"/>
      <c r="C101" s="116"/>
      <c r="D101" s="117"/>
      <c r="E101" s="117"/>
      <c r="F101" s="117"/>
      <c r="G101" s="117"/>
      <c r="L101" s="165"/>
      <c r="M101" s="122"/>
      <c r="N101" s="130"/>
      <c r="O101" s="166"/>
      <c r="P101" s="166"/>
      <c r="Q101" s="166"/>
      <c r="R101" s="166"/>
      <c r="W101" s="165"/>
      <c r="X101" s="122"/>
      <c r="Y101" s="130"/>
      <c r="Z101" s="166"/>
      <c r="AA101" s="166"/>
      <c r="AB101" s="166"/>
      <c r="AC101" s="166"/>
      <c r="AH101" s="165"/>
      <c r="AI101" s="122"/>
      <c r="AJ101" s="130"/>
      <c r="AK101" s="166"/>
      <c r="AL101" s="166"/>
      <c r="AM101" s="166"/>
      <c r="AN101" s="166"/>
    </row>
    <row r="102" spans="1:40" x14ac:dyDescent="0.25">
      <c r="A102" s="114"/>
      <c r="B102" s="115"/>
      <c r="C102" s="116"/>
      <c r="D102" s="117"/>
      <c r="E102" s="117"/>
      <c r="F102" s="117"/>
      <c r="G102" s="117"/>
      <c r="L102" s="165"/>
      <c r="M102" s="122"/>
      <c r="N102" s="130"/>
      <c r="O102" s="166"/>
      <c r="P102" s="166"/>
      <c r="Q102" s="166"/>
      <c r="R102" s="166"/>
      <c r="W102" s="165"/>
      <c r="X102" s="122"/>
      <c r="Y102" s="130"/>
      <c r="Z102" s="166"/>
      <c r="AA102" s="166"/>
      <c r="AB102" s="166"/>
      <c r="AC102" s="166"/>
      <c r="AH102" s="165"/>
      <c r="AI102" s="122"/>
      <c r="AJ102" s="130"/>
      <c r="AK102" s="166"/>
      <c r="AL102" s="166"/>
      <c r="AM102" s="166"/>
      <c r="AN102" s="166"/>
    </row>
    <row r="103" spans="1:40" x14ac:dyDescent="0.25">
      <c r="A103" s="114"/>
      <c r="B103" s="115"/>
      <c r="C103" s="116"/>
      <c r="D103" s="117"/>
      <c r="E103" s="117"/>
      <c r="F103" s="117"/>
      <c r="G103" s="117"/>
      <c r="L103" s="165"/>
      <c r="M103" s="122"/>
      <c r="N103" s="130"/>
      <c r="O103" s="166"/>
      <c r="P103" s="166"/>
      <c r="Q103" s="166"/>
      <c r="R103" s="166"/>
      <c r="W103" s="165"/>
      <c r="X103" s="122"/>
      <c r="Y103" s="130"/>
      <c r="Z103" s="166"/>
      <c r="AA103" s="166"/>
      <c r="AB103" s="166"/>
      <c r="AC103" s="166"/>
      <c r="AH103" s="165"/>
      <c r="AI103" s="122"/>
      <c r="AJ103" s="130"/>
      <c r="AK103" s="166"/>
      <c r="AL103" s="166"/>
      <c r="AM103" s="166"/>
      <c r="AN103" s="166"/>
    </row>
    <row r="104" spans="1:40" x14ac:dyDescent="0.25">
      <c r="A104" s="114"/>
      <c r="B104" s="115"/>
      <c r="C104" s="116"/>
      <c r="D104" s="117"/>
      <c r="E104" s="117"/>
      <c r="F104" s="117"/>
      <c r="G104" s="117"/>
      <c r="L104" s="165"/>
      <c r="M104" s="122"/>
      <c r="N104" s="130"/>
      <c r="O104" s="166"/>
      <c r="P104" s="166"/>
      <c r="Q104" s="166"/>
      <c r="R104" s="166"/>
      <c r="W104" s="165"/>
      <c r="X104" s="122"/>
      <c r="Y104" s="130"/>
      <c r="Z104" s="166"/>
      <c r="AA104" s="166"/>
      <c r="AB104" s="166"/>
      <c r="AC104" s="166"/>
      <c r="AH104" s="165"/>
      <c r="AI104" s="122"/>
      <c r="AJ104" s="130"/>
      <c r="AK104" s="166"/>
      <c r="AL104" s="166"/>
      <c r="AM104" s="166"/>
      <c r="AN104" s="166"/>
    </row>
    <row r="105" spans="1:40" x14ac:dyDescent="0.25">
      <c r="A105" s="114"/>
      <c r="B105" s="115"/>
      <c r="C105" s="116"/>
      <c r="D105" s="117"/>
      <c r="E105" s="117"/>
      <c r="F105" s="117"/>
      <c r="G105" s="117"/>
      <c r="L105" s="165"/>
      <c r="M105" s="122"/>
      <c r="N105" s="130"/>
      <c r="O105" s="166"/>
      <c r="P105" s="166"/>
      <c r="Q105" s="166"/>
      <c r="R105" s="166"/>
      <c r="W105" s="165"/>
      <c r="X105" s="122"/>
      <c r="Y105" s="130"/>
      <c r="Z105" s="166"/>
      <c r="AA105" s="166"/>
      <c r="AB105" s="166"/>
      <c r="AC105" s="166"/>
      <c r="AH105" s="165"/>
      <c r="AI105" s="122"/>
      <c r="AJ105" s="130"/>
      <c r="AK105" s="166"/>
      <c r="AL105" s="166"/>
      <c r="AM105" s="166"/>
      <c r="AN105" s="166"/>
    </row>
    <row r="106" spans="1:40" x14ac:dyDescent="0.25">
      <c r="A106" s="114"/>
      <c r="B106" s="115"/>
      <c r="C106" s="116"/>
      <c r="D106" s="117"/>
      <c r="E106" s="117"/>
      <c r="F106" s="117"/>
      <c r="G106" s="117"/>
      <c r="L106" s="165"/>
      <c r="M106" s="122"/>
      <c r="N106" s="130"/>
      <c r="O106" s="166"/>
      <c r="P106" s="166"/>
      <c r="Q106" s="166"/>
      <c r="R106" s="166"/>
      <c r="W106" s="165"/>
      <c r="X106" s="122"/>
      <c r="Y106" s="130"/>
      <c r="Z106" s="166"/>
      <c r="AA106" s="166"/>
      <c r="AB106" s="166"/>
      <c r="AC106" s="166"/>
      <c r="AH106" s="165"/>
      <c r="AI106" s="122"/>
      <c r="AJ106" s="130"/>
      <c r="AK106" s="166"/>
      <c r="AL106" s="166"/>
      <c r="AM106" s="166"/>
      <c r="AN106" s="166"/>
    </row>
    <row r="107" spans="1:40" x14ac:dyDescent="0.25">
      <c r="A107" s="114"/>
      <c r="B107" s="115"/>
      <c r="C107" s="116"/>
      <c r="D107" s="117"/>
      <c r="E107" s="117"/>
      <c r="F107" s="117"/>
      <c r="G107" s="117"/>
      <c r="L107" s="165"/>
      <c r="M107" s="122"/>
      <c r="N107" s="130"/>
      <c r="O107" s="166"/>
      <c r="P107" s="166"/>
      <c r="Q107" s="166"/>
      <c r="R107" s="166"/>
      <c r="W107" s="165"/>
      <c r="X107" s="122"/>
      <c r="Y107" s="130"/>
      <c r="Z107" s="166"/>
      <c r="AA107" s="166"/>
      <c r="AB107" s="166"/>
      <c r="AC107" s="166"/>
      <c r="AH107" s="165"/>
      <c r="AI107" s="122"/>
      <c r="AJ107" s="130"/>
      <c r="AK107" s="166"/>
      <c r="AL107" s="166"/>
      <c r="AM107" s="166"/>
      <c r="AN107" s="166"/>
    </row>
    <row r="108" spans="1:40" x14ac:dyDescent="0.25">
      <c r="A108" s="114"/>
      <c r="B108" s="115"/>
      <c r="C108" s="116"/>
      <c r="D108" s="117"/>
      <c r="E108" s="117"/>
      <c r="F108" s="117"/>
      <c r="G108" s="117"/>
      <c r="L108" s="165"/>
      <c r="M108" s="122"/>
      <c r="N108" s="130"/>
      <c r="O108" s="166"/>
      <c r="P108" s="166"/>
      <c r="Q108" s="166"/>
      <c r="R108" s="166"/>
      <c r="W108" s="165"/>
      <c r="X108" s="122"/>
      <c r="Y108" s="130"/>
      <c r="Z108" s="166"/>
      <c r="AA108" s="166"/>
      <c r="AB108" s="166"/>
      <c r="AC108" s="166"/>
      <c r="AH108" s="165"/>
      <c r="AI108" s="122"/>
      <c r="AJ108" s="130"/>
      <c r="AK108" s="166"/>
      <c r="AL108" s="166"/>
      <c r="AM108" s="166"/>
      <c r="AN108" s="166"/>
    </row>
    <row r="109" spans="1:40" x14ac:dyDescent="0.25">
      <c r="A109" s="114"/>
      <c r="B109" s="115"/>
      <c r="C109" s="116"/>
      <c r="D109" s="117"/>
      <c r="E109" s="117"/>
      <c r="F109" s="117"/>
      <c r="G109" s="117"/>
      <c r="L109" s="165"/>
      <c r="M109" s="122"/>
      <c r="N109" s="130"/>
      <c r="O109" s="166"/>
      <c r="P109" s="166"/>
      <c r="Q109" s="166"/>
      <c r="R109" s="166"/>
      <c r="W109" s="165"/>
      <c r="X109" s="122"/>
      <c r="Y109" s="130"/>
      <c r="Z109" s="166"/>
      <c r="AA109" s="166"/>
      <c r="AB109" s="166"/>
      <c r="AC109" s="166"/>
      <c r="AH109" s="165"/>
      <c r="AI109" s="122"/>
      <c r="AJ109" s="130"/>
      <c r="AK109" s="166"/>
      <c r="AL109" s="166"/>
      <c r="AM109" s="166"/>
      <c r="AN109" s="166"/>
    </row>
    <row r="110" spans="1:40" x14ac:dyDescent="0.25">
      <c r="A110" s="114"/>
      <c r="B110" s="115"/>
      <c r="C110" s="116"/>
      <c r="D110" s="117"/>
      <c r="E110" s="117"/>
      <c r="F110" s="117"/>
      <c r="G110" s="117"/>
      <c r="L110" s="165"/>
      <c r="M110" s="122"/>
      <c r="N110" s="130"/>
      <c r="O110" s="166"/>
      <c r="P110" s="166"/>
      <c r="Q110" s="166"/>
      <c r="R110" s="166"/>
      <c r="W110" s="165"/>
      <c r="X110" s="122"/>
      <c r="Y110" s="130"/>
      <c r="Z110" s="166"/>
      <c r="AA110" s="166"/>
      <c r="AB110" s="166"/>
      <c r="AC110" s="166"/>
      <c r="AH110" s="165"/>
      <c r="AI110" s="122"/>
      <c r="AJ110" s="130"/>
      <c r="AK110" s="166"/>
      <c r="AL110" s="166"/>
      <c r="AM110" s="166"/>
      <c r="AN110" s="166"/>
    </row>
    <row r="111" spans="1:40" x14ac:dyDescent="0.25">
      <c r="A111" s="114"/>
      <c r="B111" s="115"/>
      <c r="C111" s="116"/>
      <c r="D111" s="117"/>
      <c r="E111" s="117"/>
      <c r="F111" s="117"/>
      <c r="G111" s="117"/>
      <c r="L111" s="165"/>
      <c r="M111" s="122"/>
      <c r="N111" s="130"/>
      <c r="O111" s="166"/>
      <c r="P111" s="166"/>
      <c r="Q111" s="166"/>
      <c r="R111" s="166"/>
      <c r="W111" s="165"/>
      <c r="X111" s="122"/>
      <c r="Y111" s="130"/>
      <c r="Z111" s="166"/>
      <c r="AA111" s="166"/>
      <c r="AB111" s="166"/>
      <c r="AC111" s="166"/>
      <c r="AH111" s="165"/>
      <c r="AI111" s="122"/>
      <c r="AJ111" s="130"/>
      <c r="AK111" s="166"/>
      <c r="AL111" s="166"/>
      <c r="AM111" s="166"/>
      <c r="AN111" s="166"/>
    </row>
    <row r="112" spans="1:40" x14ac:dyDescent="0.25">
      <c r="A112" s="114"/>
      <c r="B112" s="115"/>
      <c r="C112" s="116"/>
      <c r="D112" s="117"/>
      <c r="E112" s="117"/>
      <c r="F112" s="117"/>
      <c r="G112" s="117"/>
      <c r="L112" s="165"/>
      <c r="M112" s="122"/>
      <c r="N112" s="130"/>
      <c r="O112" s="166"/>
      <c r="P112" s="166"/>
      <c r="Q112" s="166"/>
      <c r="R112" s="166"/>
      <c r="W112" s="165"/>
      <c r="X112" s="122"/>
      <c r="Y112" s="130"/>
      <c r="Z112" s="166"/>
      <c r="AA112" s="166"/>
      <c r="AB112" s="166"/>
      <c r="AC112" s="166"/>
      <c r="AH112" s="165"/>
      <c r="AI112" s="122"/>
      <c r="AJ112" s="130"/>
      <c r="AK112" s="166"/>
      <c r="AL112" s="166"/>
      <c r="AM112" s="166"/>
      <c r="AN112" s="166"/>
    </row>
    <row r="113" spans="1:40" x14ac:dyDescent="0.25">
      <c r="A113" s="114"/>
      <c r="B113" s="115"/>
      <c r="C113" s="116"/>
      <c r="D113" s="117"/>
      <c r="E113" s="117"/>
      <c r="F113" s="117"/>
      <c r="G113" s="117"/>
      <c r="L113" s="165"/>
      <c r="M113" s="122"/>
      <c r="N113" s="130"/>
      <c r="O113" s="166"/>
      <c r="P113" s="166"/>
      <c r="Q113" s="166"/>
      <c r="R113" s="166"/>
      <c r="W113" s="165"/>
      <c r="X113" s="122"/>
      <c r="Y113" s="130"/>
      <c r="Z113" s="166"/>
      <c r="AA113" s="166"/>
      <c r="AB113" s="166"/>
      <c r="AC113" s="166"/>
      <c r="AH113" s="165"/>
      <c r="AI113" s="122"/>
      <c r="AJ113" s="130"/>
      <c r="AK113" s="166"/>
      <c r="AL113" s="166"/>
      <c r="AM113" s="166"/>
      <c r="AN113" s="166"/>
    </row>
    <row r="114" spans="1:40" x14ac:dyDescent="0.25">
      <c r="A114" s="114"/>
      <c r="B114" s="115"/>
      <c r="C114" s="116"/>
      <c r="D114" s="117"/>
      <c r="E114" s="117"/>
      <c r="F114" s="117"/>
      <c r="G114" s="117"/>
      <c r="L114" s="165"/>
      <c r="M114" s="122"/>
      <c r="N114" s="130"/>
      <c r="O114" s="166"/>
      <c r="P114" s="166"/>
      <c r="Q114" s="166"/>
      <c r="R114" s="166"/>
      <c r="W114" s="165"/>
      <c r="X114" s="122"/>
      <c r="Y114" s="130"/>
      <c r="Z114" s="166"/>
      <c r="AA114" s="166"/>
      <c r="AB114" s="166"/>
      <c r="AC114" s="166"/>
      <c r="AH114" s="165"/>
      <c r="AI114" s="122"/>
      <c r="AJ114" s="130"/>
      <c r="AK114" s="166"/>
      <c r="AL114" s="166"/>
      <c r="AM114" s="166"/>
      <c r="AN114" s="166"/>
    </row>
    <row r="115" spans="1:40" x14ac:dyDescent="0.25">
      <c r="A115" s="114"/>
      <c r="B115" s="115"/>
      <c r="C115" s="116"/>
      <c r="D115" s="117"/>
      <c r="E115" s="117"/>
      <c r="F115" s="117"/>
      <c r="G115" s="117"/>
      <c r="L115" s="165"/>
      <c r="M115" s="122"/>
      <c r="N115" s="130"/>
      <c r="O115" s="166"/>
      <c r="P115" s="166"/>
      <c r="Q115" s="166"/>
      <c r="R115" s="166"/>
      <c r="W115" s="165"/>
      <c r="X115" s="122"/>
      <c r="Y115" s="130"/>
      <c r="Z115" s="166"/>
      <c r="AA115" s="166"/>
      <c r="AB115" s="166"/>
      <c r="AC115" s="166"/>
      <c r="AH115" s="165"/>
      <c r="AI115" s="122"/>
      <c r="AJ115" s="130"/>
      <c r="AK115" s="166"/>
      <c r="AL115" s="166"/>
      <c r="AM115" s="166"/>
      <c r="AN115" s="166"/>
    </row>
    <row r="116" spans="1:40" x14ac:dyDescent="0.25">
      <c r="A116" s="114"/>
      <c r="B116" s="115"/>
      <c r="C116" s="116"/>
      <c r="D116" s="117"/>
      <c r="E116" s="117"/>
      <c r="F116" s="117"/>
      <c r="G116" s="117"/>
      <c r="L116" s="165"/>
      <c r="M116" s="122"/>
      <c r="N116" s="130"/>
      <c r="O116" s="166"/>
      <c r="P116" s="166"/>
      <c r="Q116" s="166"/>
      <c r="R116" s="166"/>
      <c r="W116" s="165"/>
      <c r="X116" s="122"/>
      <c r="Y116" s="130"/>
      <c r="Z116" s="166"/>
      <c r="AA116" s="166"/>
      <c r="AB116" s="166"/>
      <c r="AC116" s="166"/>
      <c r="AH116" s="165"/>
      <c r="AI116" s="122"/>
      <c r="AJ116" s="130"/>
      <c r="AK116" s="166"/>
      <c r="AL116" s="166"/>
      <c r="AM116" s="166"/>
      <c r="AN116" s="166"/>
    </row>
    <row r="117" spans="1:40" x14ac:dyDescent="0.25">
      <c r="A117" s="114"/>
      <c r="B117" s="115"/>
      <c r="C117" s="116"/>
      <c r="D117" s="117"/>
      <c r="E117" s="117"/>
      <c r="F117" s="117"/>
      <c r="G117" s="117"/>
      <c r="L117" s="165"/>
      <c r="M117" s="122"/>
      <c r="N117" s="130"/>
      <c r="O117" s="166"/>
      <c r="P117" s="166"/>
      <c r="Q117" s="166"/>
      <c r="R117" s="166"/>
      <c r="W117" s="165"/>
      <c r="X117" s="122"/>
      <c r="Y117" s="130"/>
      <c r="Z117" s="166"/>
      <c r="AA117" s="166"/>
      <c r="AB117" s="166"/>
      <c r="AC117" s="166"/>
      <c r="AH117" s="165"/>
      <c r="AI117" s="122"/>
      <c r="AJ117" s="130"/>
      <c r="AK117" s="166"/>
      <c r="AL117" s="166"/>
      <c r="AM117" s="166"/>
      <c r="AN117" s="166"/>
    </row>
    <row r="118" spans="1:40" x14ac:dyDescent="0.25">
      <c r="A118" s="114"/>
      <c r="B118" s="115"/>
      <c r="C118" s="116"/>
      <c r="D118" s="117"/>
      <c r="E118" s="117"/>
      <c r="F118" s="117"/>
      <c r="G118" s="117"/>
      <c r="L118" s="165"/>
      <c r="M118" s="122"/>
      <c r="N118" s="130"/>
      <c r="O118" s="166"/>
      <c r="P118" s="166"/>
      <c r="Q118" s="166"/>
      <c r="R118" s="166"/>
      <c r="W118" s="165"/>
      <c r="X118" s="122"/>
      <c r="Y118" s="130"/>
      <c r="Z118" s="166"/>
      <c r="AA118" s="166"/>
      <c r="AB118" s="166"/>
      <c r="AC118" s="166"/>
      <c r="AH118" s="165"/>
      <c r="AI118" s="122"/>
      <c r="AJ118" s="130"/>
      <c r="AK118" s="166"/>
      <c r="AL118" s="166"/>
      <c r="AM118" s="166"/>
      <c r="AN118" s="166"/>
    </row>
    <row r="119" spans="1:40" x14ac:dyDescent="0.25">
      <c r="A119" s="114"/>
      <c r="B119" s="115"/>
      <c r="C119" s="116"/>
      <c r="D119" s="117"/>
      <c r="E119" s="117"/>
      <c r="F119" s="117"/>
      <c r="G119" s="117"/>
      <c r="L119" s="165"/>
      <c r="M119" s="122"/>
      <c r="N119" s="130"/>
      <c r="O119" s="166"/>
      <c r="P119" s="166"/>
      <c r="Q119" s="166"/>
      <c r="R119" s="166"/>
      <c r="W119" s="165"/>
      <c r="X119" s="122"/>
      <c r="Y119" s="130"/>
      <c r="Z119" s="166"/>
      <c r="AA119" s="166"/>
      <c r="AB119" s="166"/>
      <c r="AC119" s="166"/>
      <c r="AH119" s="165"/>
      <c r="AI119" s="122"/>
      <c r="AJ119" s="130"/>
      <c r="AK119" s="166"/>
      <c r="AL119" s="166"/>
      <c r="AM119" s="166"/>
      <c r="AN119" s="166"/>
    </row>
    <row r="120" spans="1:40" x14ac:dyDescent="0.25">
      <c r="A120" s="114"/>
      <c r="B120" s="115"/>
      <c r="C120" s="116"/>
      <c r="D120" s="117"/>
      <c r="E120" s="117"/>
      <c r="F120" s="117"/>
      <c r="G120" s="117"/>
      <c r="L120" s="165"/>
      <c r="M120" s="122"/>
      <c r="N120" s="130"/>
      <c r="O120" s="166"/>
      <c r="P120" s="166"/>
      <c r="Q120" s="166"/>
      <c r="R120" s="166"/>
      <c r="W120" s="165"/>
      <c r="X120" s="122"/>
      <c r="Y120" s="130"/>
      <c r="Z120" s="166"/>
      <c r="AA120" s="166"/>
      <c r="AB120" s="166"/>
      <c r="AC120" s="166"/>
      <c r="AH120" s="165"/>
      <c r="AI120" s="122"/>
      <c r="AJ120" s="130"/>
      <c r="AK120" s="166"/>
      <c r="AL120" s="166"/>
      <c r="AM120" s="166"/>
      <c r="AN120" s="166"/>
    </row>
    <row r="121" spans="1:40" x14ac:dyDescent="0.25">
      <c r="A121" s="114"/>
      <c r="B121" s="115"/>
      <c r="C121" s="116"/>
      <c r="D121" s="117"/>
      <c r="E121" s="117"/>
      <c r="F121" s="117"/>
      <c r="G121" s="117"/>
      <c r="L121" s="165"/>
      <c r="M121" s="122"/>
      <c r="N121" s="130"/>
      <c r="O121" s="166"/>
      <c r="P121" s="166"/>
      <c r="Q121" s="166"/>
      <c r="R121" s="166"/>
      <c r="W121" s="165"/>
      <c r="X121" s="122"/>
      <c r="Y121" s="130"/>
      <c r="Z121" s="166"/>
      <c r="AA121" s="166"/>
      <c r="AB121" s="166"/>
      <c r="AC121" s="166"/>
      <c r="AH121" s="165"/>
      <c r="AI121" s="122"/>
      <c r="AJ121" s="130"/>
      <c r="AK121" s="166"/>
      <c r="AL121" s="166"/>
      <c r="AM121" s="166"/>
      <c r="AN121" s="166"/>
    </row>
    <row r="122" spans="1:40" x14ac:dyDescent="0.25">
      <c r="A122" s="114"/>
      <c r="B122" s="115"/>
      <c r="C122" s="116"/>
      <c r="D122" s="117"/>
      <c r="E122" s="117"/>
      <c r="F122" s="117"/>
      <c r="G122" s="117"/>
      <c r="L122" s="165"/>
      <c r="M122" s="122"/>
      <c r="N122" s="130"/>
      <c r="O122" s="166"/>
      <c r="P122" s="166"/>
      <c r="Q122" s="166"/>
      <c r="R122" s="166"/>
      <c r="W122" s="165"/>
      <c r="X122" s="122"/>
      <c r="Y122" s="130"/>
      <c r="Z122" s="166"/>
      <c r="AA122" s="166"/>
      <c r="AB122" s="166"/>
      <c r="AC122" s="166"/>
      <c r="AH122" s="165"/>
      <c r="AI122" s="122"/>
      <c r="AJ122" s="130"/>
      <c r="AK122" s="166"/>
      <c r="AL122" s="166"/>
      <c r="AM122" s="166"/>
      <c r="AN122" s="166"/>
    </row>
    <row r="123" spans="1:40" x14ac:dyDescent="0.25">
      <c r="A123" s="114"/>
      <c r="B123" s="115"/>
      <c r="C123" s="116"/>
      <c r="D123" s="117"/>
      <c r="E123" s="117"/>
      <c r="F123" s="117"/>
      <c r="G123" s="117"/>
      <c r="L123" s="165"/>
      <c r="M123" s="122"/>
      <c r="N123" s="130"/>
      <c r="O123" s="166"/>
      <c r="P123" s="166"/>
      <c r="Q123" s="166"/>
      <c r="R123" s="166"/>
      <c r="W123" s="165"/>
      <c r="X123" s="122"/>
      <c r="Y123" s="130"/>
      <c r="Z123" s="166"/>
      <c r="AA123" s="166"/>
      <c r="AB123" s="166"/>
      <c r="AC123" s="166"/>
      <c r="AH123" s="165"/>
      <c r="AI123" s="122"/>
      <c r="AJ123" s="130"/>
      <c r="AK123" s="166"/>
      <c r="AL123" s="166"/>
      <c r="AM123" s="166"/>
      <c r="AN123" s="166"/>
    </row>
    <row r="124" spans="1:40" x14ac:dyDescent="0.25">
      <c r="A124" s="114"/>
      <c r="B124" s="115"/>
      <c r="C124" s="116"/>
      <c r="D124" s="117"/>
      <c r="E124" s="117"/>
      <c r="F124" s="117"/>
      <c r="G124" s="117"/>
      <c r="L124" s="165"/>
      <c r="M124" s="122"/>
      <c r="N124" s="130"/>
      <c r="O124" s="166"/>
      <c r="P124" s="166"/>
      <c r="Q124" s="166"/>
      <c r="R124" s="166"/>
      <c r="W124" s="165"/>
      <c r="X124" s="122"/>
      <c r="Y124" s="130"/>
      <c r="Z124" s="166"/>
      <c r="AA124" s="166"/>
      <c r="AB124" s="166"/>
      <c r="AC124" s="166"/>
      <c r="AH124" s="165"/>
      <c r="AI124" s="122"/>
      <c r="AJ124" s="130"/>
      <c r="AK124" s="166"/>
      <c r="AL124" s="166"/>
      <c r="AM124" s="166"/>
      <c r="AN124" s="166"/>
    </row>
    <row r="125" spans="1:40" x14ac:dyDescent="0.25">
      <c r="A125" s="114"/>
      <c r="B125" s="115"/>
      <c r="C125" s="116"/>
      <c r="D125" s="117"/>
      <c r="E125" s="117"/>
      <c r="F125" s="117"/>
      <c r="G125" s="117"/>
      <c r="L125" s="165"/>
      <c r="M125" s="122"/>
      <c r="N125" s="130"/>
      <c r="O125" s="166"/>
      <c r="P125" s="166"/>
      <c r="Q125" s="166"/>
      <c r="R125" s="166"/>
      <c r="W125" s="165"/>
      <c r="X125" s="122"/>
      <c r="Y125" s="130"/>
      <c r="Z125" s="166"/>
      <c r="AA125" s="166"/>
      <c r="AB125" s="166"/>
      <c r="AC125" s="166"/>
      <c r="AH125" s="165"/>
      <c r="AI125" s="122"/>
      <c r="AJ125" s="130"/>
      <c r="AK125" s="166"/>
      <c r="AL125" s="166"/>
      <c r="AM125" s="166"/>
      <c r="AN125" s="166"/>
    </row>
    <row r="126" spans="1:40" x14ac:dyDescent="0.25">
      <c r="A126" s="114"/>
      <c r="B126" s="115"/>
      <c r="C126" s="116"/>
      <c r="D126" s="117"/>
      <c r="E126" s="117"/>
      <c r="F126" s="117"/>
      <c r="G126" s="117"/>
      <c r="L126" s="165"/>
      <c r="M126" s="122"/>
      <c r="N126" s="130"/>
      <c r="O126" s="166"/>
      <c r="P126" s="166"/>
      <c r="Q126" s="166"/>
      <c r="R126" s="166"/>
      <c r="W126" s="165"/>
      <c r="X126" s="122"/>
      <c r="Y126" s="130"/>
      <c r="Z126" s="166"/>
      <c r="AA126" s="166"/>
      <c r="AB126" s="166"/>
      <c r="AC126" s="166"/>
      <c r="AH126" s="165"/>
      <c r="AI126" s="122"/>
      <c r="AJ126" s="130"/>
      <c r="AK126" s="166"/>
      <c r="AL126" s="166"/>
      <c r="AM126" s="166"/>
      <c r="AN126" s="166"/>
    </row>
    <row r="127" spans="1:40" x14ac:dyDescent="0.25">
      <c r="A127" s="114"/>
      <c r="B127" s="115"/>
      <c r="C127" s="116"/>
      <c r="D127" s="117"/>
      <c r="E127" s="117"/>
      <c r="F127" s="117"/>
      <c r="G127" s="117"/>
      <c r="L127" s="165"/>
      <c r="M127" s="122"/>
      <c r="N127" s="130"/>
      <c r="O127" s="166"/>
      <c r="P127" s="166"/>
      <c r="Q127" s="166"/>
      <c r="R127" s="166"/>
      <c r="W127" s="165"/>
      <c r="X127" s="122"/>
      <c r="Y127" s="130"/>
      <c r="Z127" s="166"/>
      <c r="AA127" s="166"/>
      <c r="AB127" s="166"/>
      <c r="AC127" s="166"/>
      <c r="AH127" s="165"/>
      <c r="AI127" s="122"/>
      <c r="AJ127" s="130"/>
      <c r="AK127" s="166"/>
      <c r="AL127" s="166"/>
      <c r="AM127" s="166"/>
      <c r="AN127" s="166"/>
    </row>
    <row r="128" spans="1:40" x14ac:dyDescent="0.25">
      <c r="A128" s="114"/>
      <c r="B128" s="115"/>
      <c r="C128" s="116"/>
      <c r="D128" s="117"/>
      <c r="E128" s="117"/>
      <c r="F128" s="117"/>
      <c r="G128" s="117"/>
      <c r="L128" s="165"/>
      <c r="M128" s="122"/>
      <c r="N128" s="130"/>
      <c r="O128" s="166"/>
      <c r="P128" s="166"/>
      <c r="Q128" s="166"/>
      <c r="R128" s="166"/>
      <c r="W128" s="165"/>
      <c r="X128" s="122"/>
      <c r="Y128" s="130"/>
      <c r="Z128" s="166"/>
      <c r="AA128" s="166"/>
      <c r="AB128" s="166"/>
      <c r="AC128" s="166"/>
      <c r="AH128" s="165"/>
      <c r="AI128" s="122"/>
      <c r="AJ128" s="130"/>
      <c r="AK128" s="166"/>
      <c r="AL128" s="166"/>
      <c r="AM128" s="166"/>
      <c r="AN128" s="166"/>
    </row>
    <row r="129" spans="1:42" x14ac:dyDescent="0.25">
      <c r="A129" s="114"/>
      <c r="B129" s="115"/>
      <c r="C129" s="116"/>
      <c r="D129" s="117"/>
      <c r="E129" s="117"/>
      <c r="F129" s="117"/>
      <c r="G129" s="117"/>
      <c r="L129" s="165"/>
      <c r="M129" s="122"/>
      <c r="N129" s="130"/>
      <c r="O129" s="166"/>
      <c r="P129" s="166"/>
      <c r="Q129" s="166"/>
      <c r="R129" s="166"/>
      <c r="W129" s="165"/>
      <c r="X129" s="122"/>
      <c r="Y129" s="130"/>
      <c r="Z129" s="166"/>
      <c r="AA129" s="166"/>
      <c r="AB129" s="166"/>
      <c r="AC129" s="166"/>
      <c r="AH129" s="165"/>
      <c r="AI129" s="122"/>
      <c r="AJ129" s="130"/>
      <c r="AK129" s="166"/>
      <c r="AL129" s="166"/>
      <c r="AM129" s="166"/>
      <c r="AN129" s="166"/>
    </row>
    <row r="130" spans="1:42" x14ac:dyDescent="0.25">
      <c r="A130" s="114"/>
      <c r="B130" s="115"/>
      <c r="C130" s="116"/>
      <c r="D130" s="117"/>
      <c r="E130" s="117"/>
      <c r="F130" s="117"/>
      <c r="G130" s="117"/>
      <c r="L130" s="165"/>
      <c r="M130" s="122"/>
      <c r="N130" s="130"/>
      <c r="O130" s="166"/>
      <c r="P130" s="166"/>
      <c r="Q130" s="166"/>
      <c r="R130" s="166"/>
      <c r="W130" s="165"/>
      <c r="X130" s="122"/>
      <c r="Y130" s="130"/>
      <c r="Z130" s="166"/>
      <c r="AA130" s="166"/>
      <c r="AB130" s="166"/>
      <c r="AC130" s="166"/>
      <c r="AH130" s="165"/>
      <c r="AI130" s="122"/>
      <c r="AJ130" s="130"/>
      <c r="AK130" s="166"/>
      <c r="AL130" s="166"/>
      <c r="AM130" s="166"/>
      <c r="AN130" s="166"/>
    </row>
    <row r="131" spans="1:42" x14ac:dyDescent="0.25">
      <c r="A131" s="114"/>
      <c r="B131" s="115"/>
      <c r="C131" s="116"/>
      <c r="D131" s="117"/>
      <c r="E131" s="117"/>
      <c r="F131" s="117"/>
      <c r="G131" s="117"/>
      <c r="L131" s="165"/>
      <c r="M131" s="122"/>
      <c r="N131" s="130"/>
      <c r="O131" s="166"/>
      <c r="P131" s="166"/>
      <c r="Q131" s="166"/>
      <c r="R131" s="166"/>
      <c r="W131" s="165"/>
      <c r="X131" s="122"/>
      <c r="Y131" s="130"/>
      <c r="Z131" s="166"/>
      <c r="AA131" s="166"/>
      <c r="AB131" s="166"/>
      <c r="AC131" s="166"/>
      <c r="AH131" s="165"/>
      <c r="AI131" s="122"/>
      <c r="AJ131" s="130"/>
      <c r="AK131" s="166"/>
      <c r="AL131" s="166"/>
      <c r="AM131" s="166"/>
      <c r="AN131" s="166"/>
    </row>
    <row r="132" spans="1:42" x14ac:dyDescent="0.25">
      <c r="A132" s="114"/>
      <c r="B132" s="115"/>
      <c r="C132" s="116"/>
      <c r="D132" s="117"/>
      <c r="E132" s="117"/>
      <c r="F132" s="117"/>
      <c r="G132" s="117"/>
      <c r="L132" s="165"/>
      <c r="M132" s="122"/>
      <c r="N132" s="130"/>
      <c r="O132" s="166"/>
      <c r="P132" s="166"/>
      <c r="Q132" s="166"/>
      <c r="R132" s="166"/>
      <c r="W132" s="165"/>
      <c r="X132" s="122"/>
      <c r="Y132" s="130"/>
      <c r="Z132" s="166"/>
      <c r="AA132" s="166"/>
      <c r="AB132" s="166"/>
      <c r="AC132" s="166"/>
      <c r="AH132" s="165"/>
      <c r="AI132" s="122"/>
      <c r="AJ132" s="130"/>
      <c r="AK132" s="166"/>
      <c r="AL132" s="166"/>
      <c r="AM132" s="166"/>
      <c r="AN132" s="166"/>
    </row>
    <row r="133" spans="1:42" x14ac:dyDescent="0.25">
      <c r="A133" s="112"/>
      <c r="B133" s="72"/>
      <c r="C133" s="85"/>
      <c r="D133" s="117"/>
      <c r="E133" s="117"/>
      <c r="F133" s="117"/>
      <c r="G133" s="113"/>
      <c r="L133" s="165"/>
      <c r="M133" s="122"/>
      <c r="N133" s="130"/>
      <c r="O133" s="166"/>
      <c r="P133" s="166"/>
      <c r="Q133" s="166"/>
      <c r="R133" s="166"/>
      <c r="W133" s="165"/>
      <c r="X133" s="122"/>
      <c r="Y133" s="130"/>
      <c r="Z133" s="166"/>
      <c r="AA133" s="166"/>
      <c r="AB133" s="166"/>
      <c r="AC133" s="166"/>
      <c r="AH133" s="165"/>
      <c r="AI133" s="122"/>
      <c r="AJ133" s="130"/>
      <c r="AK133" s="166"/>
      <c r="AL133" s="166"/>
      <c r="AM133" s="166"/>
      <c r="AN133" s="166"/>
      <c r="AP133" s="13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45CB-B9DC-4375-B528-A82204B83A09}">
  <sheetPr codeName="Sheet48"/>
  <dimension ref="A1:R133"/>
  <sheetViews>
    <sheetView showOutlineSymbols="0" showWhiteSpace="0" workbookViewId="0">
      <selection activeCell="E6" sqref="E6"/>
    </sheetView>
  </sheetViews>
  <sheetFormatPr defaultColWidth="9.140625" defaultRowHeight="15" x14ac:dyDescent="0.25"/>
  <cols>
    <col min="1" max="1" width="9.140625" style="71"/>
    <col min="2" max="2" width="7.85546875" style="71" customWidth="1"/>
    <col min="3" max="3" width="14.7109375" style="71" customWidth="1"/>
    <col min="4" max="4" width="14.28515625" style="71" customWidth="1"/>
    <col min="5" max="5" width="14.85546875" style="71" customWidth="1"/>
    <col min="6" max="6" width="14.7109375" style="71" customWidth="1"/>
    <col min="7" max="7" width="14.7109375" style="128" customWidth="1"/>
    <col min="8" max="11" width="9.140625" style="71"/>
    <col min="12" max="12" width="9.140625" style="145"/>
    <col min="13" max="13" width="11.28515625" style="145" customWidth="1"/>
    <col min="14" max="14" width="18.85546875" style="145" customWidth="1"/>
    <col min="15" max="15" width="14.28515625" style="145" customWidth="1"/>
    <col min="16" max="17" width="14.7109375" style="145" customWidth="1"/>
    <col min="18" max="18" width="14.7109375" style="180" customWidth="1"/>
    <col min="19" max="16384" width="9.140625" style="71"/>
  </cols>
  <sheetData>
    <row r="1" spans="1:18" x14ac:dyDescent="0.25">
      <c r="A1" s="69"/>
      <c r="B1" s="69"/>
      <c r="C1" s="69"/>
      <c r="D1" s="69"/>
      <c r="E1" s="69"/>
      <c r="F1" s="69"/>
      <c r="G1" s="173"/>
      <c r="L1" s="120"/>
      <c r="M1" s="120"/>
      <c r="N1" s="120"/>
      <c r="O1" s="120"/>
      <c r="P1" s="120"/>
      <c r="Q1" s="120"/>
      <c r="R1" s="174"/>
    </row>
    <row r="2" spans="1:18" x14ac:dyDescent="0.25">
      <c r="A2" s="69"/>
      <c r="B2" s="69"/>
      <c r="C2" s="69"/>
      <c r="D2" s="69"/>
      <c r="E2" s="69"/>
      <c r="F2" s="72"/>
      <c r="G2" s="175"/>
      <c r="L2" s="120"/>
      <c r="M2" s="120"/>
      <c r="N2" s="120"/>
      <c r="O2" s="120"/>
      <c r="P2" s="120"/>
      <c r="Q2" s="122"/>
      <c r="R2" s="176"/>
    </row>
    <row r="3" spans="1:18" x14ac:dyDescent="0.25">
      <c r="A3" s="69"/>
      <c r="B3" s="69"/>
      <c r="C3" s="69"/>
      <c r="D3" s="69"/>
      <c r="E3" s="69"/>
      <c r="F3" s="72"/>
      <c r="G3" s="175"/>
      <c r="L3" s="120"/>
      <c r="M3" s="120"/>
      <c r="N3" s="120"/>
      <c r="O3" s="120"/>
      <c r="P3" s="120"/>
      <c r="Q3" s="122"/>
      <c r="R3" s="176"/>
    </row>
    <row r="4" spans="1:18" ht="21" x14ac:dyDescent="0.35">
      <c r="A4" s="69"/>
      <c r="B4" s="124" t="s">
        <v>51</v>
      </c>
      <c r="C4" s="69"/>
      <c r="D4" s="69"/>
      <c r="E4" s="125"/>
      <c r="F4" s="126" t="s">
        <v>3</v>
      </c>
      <c r="G4" s="177"/>
      <c r="K4" s="128"/>
      <c r="L4" s="120"/>
      <c r="M4" s="129" t="s">
        <v>75</v>
      </c>
      <c r="N4" s="120"/>
      <c r="O4" s="120"/>
      <c r="P4" s="122"/>
      <c r="Q4" s="130"/>
      <c r="R4" s="178"/>
    </row>
    <row r="5" spans="1:18" x14ac:dyDescent="0.25">
      <c r="A5" s="69"/>
      <c r="B5" s="69"/>
      <c r="C5" s="69"/>
      <c r="D5" s="69"/>
      <c r="E5" s="69"/>
      <c r="F5" s="116"/>
      <c r="G5" s="179"/>
      <c r="K5" s="131"/>
      <c r="L5" s="120"/>
      <c r="M5" s="120"/>
      <c r="N5" s="120"/>
      <c r="O5" s="120"/>
      <c r="P5" s="120"/>
      <c r="Q5" s="130"/>
      <c r="R5" s="178"/>
    </row>
    <row r="6" spans="1:18" x14ac:dyDescent="0.25">
      <c r="A6" s="69"/>
      <c r="B6" s="132" t="s">
        <v>54</v>
      </c>
      <c r="C6" s="133"/>
      <c r="D6" s="134"/>
      <c r="E6" s="90">
        <v>45444</v>
      </c>
      <c r="F6" s="135"/>
      <c r="G6" s="179"/>
      <c r="K6" s="136"/>
      <c r="L6" s="120"/>
      <c r="M6" s="137" t="s">
        <v>54</v>
      </c>
      <c r="N6" s="138"/>
      <c r="O6" s="139"/>
      <c r="P6" s="140">
        <f>E6</f>
        <v>45444</v>
      </c>
      <c r="Q6" s="141"/>
      <c r="R6" s="178"/>
    </row>
    <row r="7" spans="1:18" x14ac:dyDescent="0.25">
      <c r="A7" s="69"/>
      <c r="B7" s="142" t="s">
        <v>56</v>
      </c>
      <c r="C7" s="115"/>
      <c r="E7" s="94">
        <v>87</v>
      </c>
      <c r="F7" s="143" t="s">
        <v>57</v>
      </c>
      <c r="G7" s="179"/>
      <c r="K7" s="119"/>
      <c r="L7" s="120"/>
      <c r="M7" s="144" t="s">
        <v>56</v>
      </c>
      <c r="N7" s="122"/>
      <c r="P7" s="191">
        <f>E7</f>
        <v>87</v>
      </c>
      <c r="Q7" s="147" t="s">
        <v>57</v>
      </c>
    </row>
    <row r="8" spans="1:18" x14ac:dyDescent="0.25">
      <c r="A8" s="69"/>
      <c r="B8" s="142" t="s">
        <v>64</v>
      </c>
      <c r="C8" s="115"/>
      <c r="D8" s="148">
        <f>E6-1</f>
        <v>45443</v>
      </c>
      <c r="E8" s="98">
        <v>192834.06994276962</v>
      </c>
      <c r="F8" s="143" t="s">
        <v>60</v>
      </c>
      <c r="G8" s="179"/>
      <c r="K8" s="119"/>
      <c r="L8" s="120"/>
      <c r="M8" s="144" t="s">
        <v>85</v>
      </c>
      <c r="N8" s="122"/>
      <c r="O8" s="150">
        <f>P6-1</f>
        <v>45443</v>
      </c>
      <c r="P8" s="151">
        <v>202094.53317811727</v>
      </c>
      <c r="Q8" s="147" t="s">
        <v>60</v>
      </c>
    </row>
    <row r="9" spans="1:18" x14ac:dyDescent="0.25">
      <c r="A9" s="69"/>
      <c r="B9" s="142" t="s">
        <v>65</v>
      </c>
      <c r="C9" s="115"/>
      <c r="D9" s="148">
        <f>EOMONTH(D8,E7)</f>
        <v>48091</v>
      </c>
      <c r="E9" s="98">
        <v>7155.1149999999543</v>
      </c>
      <c r="F9" s="143" t="s">
        <v>60</v>
      </c>
      <c r="G9" s="179"/>
      <c r="K9" s="119"/>
      <c r="L9" s="120"/>
      <c r="M9" s="144" t="s">
        <v>81</v>
      </c>
      <c r="N9" s="122"/>
      <c r="O9" s="150">
        <f>EDATE(O8,P7)</f>
        <v>48091</v>
      </c>
      <c r="P9" s="151">
        <v>-6.3209881773218513E-11</v>
      </c>
      <c r="Q9" s="147" t="s">
        <v>60</v>
      </c>
      <c r="R9" s="181"/>
    </row>
    <row r="10" spans="1:18" x14ac:dyDescent="0.25">
      <c r="A10" s="69"/>
      <c r="B10" s="105" t="s">
        <v>66</v>
      </c>
      <c r="C10" s="106"/>
      <c r="D10" s="107"/>
      <c r="E10" s="186">
        <v>3.3000000000000002E-2</v>
      </c>
      <c r="F10" s="109"/>
      <c r="G10" s="182"/>
      <c r="K10" s="119"/>
      <c r="L10" s="120"/>
      <c r="M10" s="155" t="s">
        <v>66</v>
      </c>
      <c r="N10" s="156"/>
      <c r="O10" s="157"/>
      <c r="P10" s="192">
        <f>E10</f>
        <v>3.3000000000000002E-2</v>
      </c>
      <c r="Q10" s="159"/>
      <c r="R10" s="178"/>
    </row>
    <row r="11" spans="1:18" x14ac:dyDescent="0.25">
      <c r="A11" s="69"/>
      <c r="B11" s="160"/>
      <c r="C11" s="115"/>
      <c r="E11" s="161"/>
      <c r="F11" s="160"/>
      <c r="G11" s="182"/>
      <c r="K11" s="119"/>
      <c r="L11" s="120"/>
      <c r="M11" s="146"/>
      <c r="N11" s="122"/>
      <c r="P11" s="162"/>
      <c r="Q11" s="146"/>
      <c r="R11" s="178"/>
    </row>
    <row r="12" spans="1:18" x14ac:dyDescent="0.25">
      <c r="E12" s="161"/>
      <c r="K12" s="119"/>
    </row>
    <row r="13" spans="1:18" ht="15.75" thickBot="1" x14ac:dyDescent="0.3">
      <c r="A13" s="163" t="s">
        <v>67</v>
      </c>
      <c r="B13" s="163" t="s">
        <v>68</v>
      </c>
      <c r="C13" s="163" t="s">
        <v>69</v>
      </c>
      <c r="D13" s="163" t="s">
        <v>70</v>
      </c>
      <c r="E13" s="163" t="s">
        <v>71</v>
      </c>
      <c r="F13" s="163" t="s">
        <v>72</v>
      </c>
      <c r="G13" s="183" t="s">
        <v>73</v>
      </c>
      <c r="K13" s="119"/>
      <c r="L13" s="164" t="s">
        <v>67</v>
      </c>
      <c r="M13" s="164" t="s">
        <v>68</v>
      </c>
      <c r="N13" s="164" t="s">
        <v>69</v>
      </c>
      <c r="O13" s="164" t="s">
        <v>70</v>
      </c>
      <c r="P13" s="164" t="s">
        <v>71</v>
      </c>
      <c r="Q13" s="164" t="s">
        <v>72</v>
      </c>
      <c r="R13" s="184" t="s">
        <v>73</v>
      </c>
    </row>
    <row r="14" spans="1:18" x14ac:dyDescent="0.25">
      <c r="A14" s="114">
        <f>E6</f>
        <v>45444</v>
      </c>
      <c r="B14" s="115">
        <v>1</v>
      </c>
      <c r="C14" s="116">
        <f>E8</f>
        <v>192834.06994276962</v>
      </c>
      <c r="D14" s="117">
        <f>IPMT($E$10/12,B14,$E$7,-$E$8,$E$9,0)</f>
        <v>530.29369234261651</v>
      </c>
      <c r="E14" s="117">
        <f t="shared" ref="E14:E77" si="0">PPMT($E$10/12,B14,$E$7,-$E$8,$E$9,0)</f>
        <v>1892.0223336883917</v>
      </c>
      <c r="F14" s="117">
        <f>SUM(D14:E14)</f>
        <v>2422.3160260310083</v>
      </c>
      <c r="G14" s="116">
        <f>C14-E14</f>
        <v>190942.04760908123</v>
      </c>
      <c r="K14" s="119"/>
      <c r="L14" s="165">
        <f>P6</f>
        <v>45444</v>
      </c>
      <c r="M14" s="122">
        <v>1</v>
      </c>
      <c r="N14" s="130">
        <f>P8</f>
        <v>202094.53317811727</v>
      </c>
      <c r="O14" s="166">
        <f>IPMT($P$10/12,M14,$P$7,-$P$8,$P$9,0)</f>
        <v>555.75996623982257</v>
      </c>
      <c r="P14" s="166">
        <f>PPMT($P$10/12,M14,$P$7,-$P$8,$P$9,0)</f>
        <v>2059.2929899200572</v>
      </c>
      <c r="Q14" s="166">
        <f>SUM(O14:P14)</f>
        <v>2615.0529561598796</v>
      </c>
      <c r="R14" s="130">
        <f>N14-P14</f>
        <v>200035.2401881972</v>
      </c>
    </row>
    <row r="15" spans="1:18" x14ac:dyDescent="0.25">
      <c r="A15" s="114">
        <f>EDATE(A14,1)</f>
        <v>45474</v>
      </c>
      <c r="B15" s="115">
        <v>2</v>
      </c>
      <c r="C15" s="116">
        <f>G14</f>
        <v>190942.04760908123</v>
      </c>
      <c r="D15" s="117">
        <f t="shared" ref="D15:D78" si="1">IPMT($E$10/12,B15,$E$7,-$E$8,$E$9,0)</f>
        <v>525.09063092497354</v>
      </c>
      <c r="E15" s="117">
        <f t="shared" si="0"/>
        <v>1897.225395106035</v>
      </c>
      <c r="F15" s="117">
        <f t="shared" ref="F15:F78" si="2">SUM(D15:E15)</f>
        <v>2422.3160260310087</v>
      </c>
      <c r="G15" s="116">
        <f t="shared" ref="G15:G72" si="3">C15-E15</f>
        <v>189044.82221397519</v>
      </c>
      <c r="K15" s="119"/>
      <c r="L15" s="165">
        <f>EDATE(L14,1)</f>
        <v>45474</v>
      </c>
      <c r="M15" s="122">
        <v>2</v>
      </c>
      <c r="N15" s="130">
        <f>R14</f>
        <v>200035.2401881972</v>
      </c>
      <c r="O15" s="166">
        <f t="shared" ref="O15:O78" si="4">IPMT($P$10/12,M15,$P$7,-$P$8,$P$9,0)</f>
        <v>550.09691051754248</v>
      </c>
      <c r="P15" s="166">
        <f t="shared" ref="P15:P78" si="5">PPMT($P$10/12,M15,$P$7,-$P$8,$P$9,0)</f>
        <v>2064.9560456423369</v>
      </c>
      <c r="Q15" s="166">
        <f t="shared" ref="Q15:Q78" si="6">SUM(O15:P15)</f>
        <v>2615.0529561598796</v>
      </c>
      <c r="R15" s="130">
        <f t="shared" ref="R15:R72" si="7">N15-P15</f>
        <v>197970.28414255485</v>
      </c>
    </row>
    <row r="16" spans="1:18" x14ac:dyDescent="0.25">
      <c r="A16" s="114">
        <f>EDATE(A15,1)</f>
        <v>45505</v>
      </c>
      <c r="B16" s="115">
        <v>3</v>
      </c>
      <c r="C16" s="116">
        <f>G15</f>
        <v>189044.82221397519</v>
      </c>
      <c r="D16" s="117">
        <f t="shared" si="1"/>
        <v>519.87326108843183</v>
      </c>
      <c r="E16" s="117">
        <f t="shared" si="0"/>
        <v>1902.4427649425763</v>
      </c>
      <c r="F16" s="117">
        <f t="shared" si="2"/>
        <v>2422.3160260310083</v>
      </c>
      <c r="G16" s="116">
        <f t="shared" si="3"/>
        <v>187142.37944903263</v>
      </c>
      <c r="K16" s="119"/>
      <c r="L16" s="165">
        <f>EDATE(L15,1)</f>
        <v>45505</v>
      </c>
      <c r="M16" s="122">
        <v>3</v>
      </c>
      <c r="N16" s="130">
        <f>R15</f>
        <v>197970.28414255485</v>
      </c>
      <c r="O16" s="166">
        <f t="shared" si="4"/>
        <v>544.41828139202596</v>
      </c>
      <c r="P16" s="166">
        <f t="shared" si="5"/>
        <v>2070.6346747678535</v>
      </c>
      <c r="Q16" s="166">
        <f t="shared" si="6"/>
        <v>2615.0529561598796</v>
      </c>
      <c r="R16" s="130">
        <f t="shared" si="7"/>
        <v>195899.64946778701</v>
      </c>
    </row>
    <row r="17" spans="1:18" x14ac:dyDescent="0.25">
      <c r="A17" s="114">
        <f t="shared" ref="A17:A80" si="8">EDATE(A16,1)</f>
        <v>45536</v>
      </c>
      <c r="B17" s="115">
        <v>4</v>
      </c>
      <c r="C17" s="116">
        <f t="shared" ref="C17:C72" si="9">G16</f>
        <v>187142.37944903263</v>
      </c>
      <c r="D17" s="117">
        <f t="shared" si="1"/>
        <v>514.64154348483976</v>
      </c>
      <c r="E17" s="117">
        <f t="shared" si="0"/>
        <v>1907.6744825461683</v>
      </c>
      <c r="F17" s="117">
        <f t="shared" si="2"/>
        <v>2422.3160260310078</v>
      </c>
      <c r="G17" s="116">
        <f t="shared" si="3"/>
        <v>185234.70496648646</v>
      </c>
      <c r="K17" s="119"/>
      <c r="L17" s="165">
        <f t="shared" ref="L17:L80" si="10">EDATE(L16,1)</f>
        <v>45536</v>
      </c>
      <c r="M17" s="122">
        <v>4</v>
      </c>
      <c r="N17" s="130">
        <f t="shared" ref="N17:N72" si="11">R16</f>
        <v>195899.64946778701</v>
      </c>
      <c r="O17" s="166">
        <f t="shared" si="4"/>
        <v>538.72403603641442</v>
      </c>
      <c r="P17" s="166">
        <f t="shared" si="5"/>
        <v>2076.3289201234652</v>
      </c>
      <c r="Q17" s="166">
        <f t="shared" si="6"/>
        <v>2615.0529561598796</v>
      </c>
      <c r="R17" s="130">
        <f t="shared" si="7"/>
        <v>193823.32054766355</v>
      </c>
    </row>
    <row r="18" spans="1:18" x14ac:dyDescent="0.25">
      <c r="A18" s="114">
        <f t="shared" si="8"/>
        <v>45566</v>
      </c>
      <c r="B18" s="115">
        <v>5</v>
      </c>
      <c r="C18" s="116">
        <f t="shared" si="9"/>
        <v>185234.70496648646</v>
      </c>
      <c r="D18" s="117">
        <f t="shared" si="1"/>
        <v>509.39543865783787</v>
      </c>
      <c r="E18" s="117">
        <f t="shared" si="0"/>
        <v>1912.9205873731703</v>
      </c>
      <c r="F18" s="117">
        <f t="shared" si="2"/>
        <v>2422.3160260310083</v>
      </c>
      <c r="G18" s="116">
        <f t="shared" si="3"/>
        <v>183321.78437911329</v>
      </c>
      <c r="K18" s="119"/>
      <c r="L18" s="165">
        <f t="shared" si="10"/>
        <v>45566</v>
      </c>
      <c r="M18" s="122">
        <v>5</v>
      </c>
      <c r="N18" s="130">
        <f t="shared" si="11"/>
        <v>193823.32054766355</v>
      </c>
      <c r="O18" s="166">
        <f t="shared" si="4"/>
        <v>533.01413150607493</v>
      </c>
      <c r="P18" s="166">
        <f t="shared" si="5"/>
        <v>2082.0388246538046</v>
      </c>
      <c r="Q18" s="166">
        <f t="shared" si="6"/>
        <v>2615.0529561598796</v>
      </c>
      <c r="R18" s="130">
        <f t="shared" si="7"/>
        <v>191741.28172300974</v>
      </c>
    </row>
    <row r="19" spans="1:18" x14ac:dyDescent="0.25">
      <c r="A19" s="114">
        <f t="shared" si="8"/>
        <v>45597</v>
      </c>
      <c r="B19" s="115">
        <v>6</v>
      </c>
      <c r="C19" s="116">
        <f t="shared" si="9"/>
        <v>183321.78437911329</v>
      </c>
      <c r="D19" s="117">
        <f t="shared" si="1"/>
        <v>504.13490704256162</v>
      </c>
      <c r="E19" s="117">
        <f t="shared" si="0"/>
        <v>1918.1811189884465</v>
      </c>
      <c r="F19" s="117">
        <f t="shared" si="2"/>
        <v>2422.3160260310083</v>
      </c>
      <c r="G19" s="116">
        <f t="shared" si="3"/>
        <v>181403.60326012486</v>
      </c>
      <c r="K19" s="119"/>
      <c r="L19" s="165">
        <f t="shared" si="10"/>
        <v>45597</v>
      </c>
      <c r="M19" s="122">
        <v>6</v>
      </c>
      <c r="N19" s="130">
        <f t="shared" si="11"/>
        <v>191741.28172300974</v>
      </c>
      <c r="O19" s="166">
        <f t="shared" si="4"/>
        <v>527.28852473827692</v>
      </c>
      <c r="P19" s="166">
        <f t="shared" si="5"/>
        <v>2087.7644314216027</v>
      </c>
      <c r="Q19" s="166">
        <f t="shared" si="6"/>
        <v>2615.0529561598796</v>
      </c>
      <c r="R19" s="130">
        <f t="shared" si="7"/>
        <v>189653.51729158813</v>
      </c>
    </row>
    <row r="20" spans="1:18" x14ac:dyDescent="0.25">
      <c r="A20" s="114">
        <f t="shared" si="8"/>
        <v>45627</v>
      </c>
      <c r="B20" s="115">
        <v>7</v>
      </c>
      <c r="C20" s="116">
        <f t="shared" si="9"/>
        <v>181403.60326012486</v>
      </c>
      <c r="D20" s="117">
        <f t="shared" si="1"/>
        <v>498.85990896534344</v>
      </c>
      <c r="E20" s="117">
        <f t="shared" si="0"/>
        <v>1923.4561170656648</v>
      </c>
      <c r="F20" s="117">
        <f t="shared" si="2"/>
        <v>2422.3160260310083</v>
      </c>
      <c r="G20" s="116">
        <f t="shared" si="3"/>
        <v>179480.14714305921</v>
      </c>
      <c r="K20" s="119"/>
      <c r="L20" s="165">
        <f t="shared" si="10"/>
        <v>45627</v>
      </c>
      <c r="M20" s="122">
        <v>7</v>
      </c>
      <c r="N20" s="130">
        <f t="shared" si="11"/>
        <v>189653.51729158813</v>
      </c>
      <c r="O20" s="166">
        <f t="shared" si="4"/>
        <v>521.54717255186756</v>
      </c>
      <c r="P20" s="166">
        <f t="shared" si="5"/>
        <v>2093.5057836080118</v>
      </c>
      <c r="Q20" s="166">
        <f t="shared" si="6"/>
        <v>2615.0529561598796</v>
      </c>
      <c r="R20" s="130">
        <f t="shared" si="7"/>
        <v>187560.01150798012</v>
      </c>
    </row>
    <row r="21" spans="1:18" x14ac:dyDescent="0.25">
      <c r="A21" s="114">
        <f>EDATE(A20,1)</f>
        <v>45658</v>
      </c>
      <c r="B21" s="115">
        <v>8</v>
      </c>
      <c r="C21" s="116">
        <f t="shared" si="9"/>
        <v>179480.14714305921</v>
      </c>
      <c r="D21" s="117">
        <f t="shared" si="1"/>
        <v>493.57040464341287</v>
      </c>
      <c r="E21" s="117">
        <f t="shared" si="0"/>
        <v>1928.7456213875955</v>
      </c>
      <c r="F21" s="117">
        <f t="shared" si="2"/>
        <v>2422.3160260310083</v>
      </c>
      <c r="G21" s="116">
        <f t="shared" si="3"/>
        <v>177551.40152167162</v>
      </c>
      <c r="K21" s="119"/>
      <c r="L21" s="165">
        <f>EDATE(L20,1)</f>
        <v>45658</v>
      </c>
      <c r="M21" s="122">
        <v>8</v>
      </c>
      <c r="N21" s="130">
        <f t="shared" si="11"/>
        <v>187560.01150798012</v>
      </c>
      <c r="O21" s="166">
        <f t="shared" si="4"/>
        <v>515.79003164694564</v>
      </c>
      <c r="P21" s="166">
        <f t="shared" si="5"/>
        <v>2099.2629245129342</v>
      </c>
      <c r="Q21" s="166">
        <f t="shared" si="6"/>
        <v>2615.0529561598796</v>
      </c>
      <c r="R21" s="130">
        <f t="shared" si="7"/>
        <v>185460.74858346718</v>
      </c>
    </row>
    <row r="22" spans="1:18" x14ac:dyDescent="0.25">
      <c r="A22" s="114">
        <f t="shared" si="8"/>
        <v>45689</v>
      </c>
      <c r="B22" s="115">
        <v>9</v>
      </c>
      <c r="C22" s="116">
        <f t="shared" si="9"/>
        <v>177551.40152167162</v>
      </c>
      <c r="D22" s="117">
        <f t="shared" si="1"/>
        <v>488.26635418459693</v>
      </c>
      <c r="E22" s="117">
        <f t="shared" si="0"/>
        <v>1934.0496718464115</v>
      </c>
      <c r="F22" s="117">
        <f t="shared" si="2"/>
        <v>2422.3160260310083</v>
      </c>
      <c r="G22" s="116">
        <f t="shared" si="3"/>
        <v>175617.35184982521</v>
      </c>
      <c r="K22" s="119"/>
      <c r="L22" s="165">
        <f t="shared" si="10"/>
        <v>45689</v>
      </c>
      <c r="M22" s="122">
        <v>9</v>
      </c>
      <c r="N22" s="130">
        <f t="shared" si="11"/>
        <v>185460.74858346718</v>
      </c>
      <c r="O22" s="166">
        <f t="shared" si="4"/>
        <v>510.0170586045349</v>
      </c>
      <c r="P22" s="166">
        <f t="shared" si="5"/>
        <v>2105.0358975553445</v>
      </c>
      <c r="Q22" s="166">
        <f t="shared" si="6"/>
        <v>2615.0529561598796</v>
      </c>
      <c r="R22" s="130">
        <f t="shared" si="7"/>
        <v>183355.71268591183</v>
      </c>
    </row>
    <row r="23" spans="1:18" x14ac:dyDescent="0.25">
      <c r="A23" s="114">
        <f t="shared" si="8"/>
        <v>45717</v>
      </c>
      <c r="B23" s="115">
        <v>10</v>
      </c>
      <c r="C23" s="116">
        <f t="shared" si="9"/>
        <v>175617.35184982521</v>
      </c>
      <c r="D23" s="117">
        <f t="shared" si="1"/>
        <v>482.94771758701938</v>
      </c>
      <c r="E23" s="117">
        <f t="shared" si="0"/>
        <v>1939.368308443989</v>
      </c>
      <c r="F23" s="117">
        <f t="shared" si="2"/>
        <v>2422.3160260310083</v>
      </c>
      <c r="G23" s="116">
        <f t="shared" si="3"/>
        <v>173677.98354138123</v>
      </c>
      <c r="K23" s="119"/>
      <c r="L23" s="165">
        <f t="shared" si="10"/>
        <v>45717</v>
      </c>
      <c r="M23" s="122">
        <v>10</v>
      </c>
      <c r="N23" s="130">
        <f t="shared" si="11"/>
        <v>183355.71268591183</v>
      </c>
      <c r="O23" s="166">
        <f t="shared" si="4"/>
        <v>504.22820988625784</v>
      </c>
      <c r="P23" s="166">
        <f t="shared" si="5"/>
        <v>2110.8247462736217</v>
      </c>
      <c r="Q23" s="166">
        <f t="shared" si="6"/>
        <v>2615.0529561598796</v>
      </c>
      <c r="R23" s="130">
        <f t="shared" si="7"/>
        <v>181244.8879396382</v>
      </c>
    </row>
    <row r="24" spans="1:18" x14ac:dyDescent="0.25">
      <c r="A24" s="114">
        <f t="shared" si="8"/>
        <v>45748</v>
      </c>
      <c r="B24" s="115">
        <v>11</v>
      </c>
      <c r="C24" s="116">
        <f t="shared" si="9"/>
        <v>173677.98354138123</v>
      </c>
      <c r="D24" s="117">
        <f t="shared" si="1"/>
        <v>477.61445473879826</v>
      </c>
      <c r="E24" s="117">
        <f t="shared" si="0"/>
        <v>1944.70157129221</v>
      </c>
      <c r="F24" s="117">
        <f t="shared" si="2"/>
        <v>2422.3160260310083</v>
      </c>
      <c r="G24" s="116">
        <f t="shared" si="3"/>
        <v>171733.28197008901</v>
      </c>
      <c r="L24" s="165">
        <f t="shared" si="10"/>
        <v>45748</v>
      </c>
      <c r="M24" s="122">
        <v>11</v>
      </c>
      <c r="N24" s="130">
        <f t="shared" si="11"/>
        <v>181244.8879396382</v>
      </c>
      <c r="O24" s="166">
        <f t="shared" si="4"/>
        <v>498.42344183400525</v>
      </c>
      <c r="P24" s="166">
        <f t="shared" si="5"/>
        <v>2116.6295143258744</v>
      </c>
      <c r="Q24" s="166">
        <f t="shared" si="6"/>
        <v>2615.0529561598796</v>
      </c>
      <c r="R24" s="130">
        <f t="shared" si="7"/>
        <v>179128.25842531232</v>
      </c>
    </row>
    <row r="25" spans="1:18" x14ac:dyDescent="0.25">
      <c r="A25" s="114">
        <f t="shared" si="8"/>
        <v>45778</v>
      </c>
      <c r="B25" s="115">
        <v>12</v>
      </c>
      <c r="C25" s="116">
        <f t="shared" si="9"/>
        <v>171733.28197008901</v>
      </c>
      <c r="D25" s="117">
        <f t="shared" si="1"/>
        <v>472.26652541774473</v>
      </c>
      <c r="E25" s="117">
        <f t="shared" si="0"/>
        <v>1950.0495006132635</v>
      </c>
      <c r="F25" s="117">
        <f t="shared" si="2"/>
        <v>2422.3160260310083</v>
      </c>
      <c r="G25" s="116">
        <f t="shared" si="3"/>
        <v>169783.23246947574</v>
      </c>
      <c r="L25" s="165">
        <f t="shared" si="10"/>
        <v>45778</v>
      </c>
      <c r="M25" s="122">
        <v>12</v>
      </c>
      <c r="N25" s="130">
        <f t="shared" si="11"/>
        <v>179128.25842531232</v>
      </c>
      <c r="O25" s="166">
        <f t="shared" si="4"/>
        <v>492.60271066960911</v>
      </c>
      <c r="P25" s="166">
        <f t="shared" si="5"/>
        <v>2122.4502454902704</v>
      </c>
      <c r="Q25" s="166">
        <f t="shared" si="6"/>
        <v>2615.0529561598796</v>
      </c>
      <c r="R25" s="130">
        <f t="shared" si="7"/>
        <v>177005.80817982205</v>
      </c>
    </row>
    <row r="26" spans="1:18" x14ac:dyDescent="0.25">
      <c r="A26" s="114">
        <f t="shared" si="8"/>
        <v>45809</v>
      </c>
      <c r="B26" s="115">
        <v>13</v>
      </c>
      <c r="C26" s="116">
        <f t="shared" si="9"/>
        <v>169783.23246947574</v>
      </c>
      <c r="D26" s="117">
        <f t="shared" si="1"/>
        <v>466.90388929105831</v>
      </c>
      <c r="E26" s="117">
        <f t="shared" si="0"/>
        <v>1955.4121367399503</v>
      </c>
      <c r="F26" s="117">
        <f t="shared" si="2"/>
        <v>2422.3160260310087</v>
      </c>
      <c r="G26" s="116">
        <f t="shared" si="3"/>
        <v>167827.82033273578</v>
      </c>
      <c r="L26" s="165">
        <f t="shared" si="10"/>
        <v>45809</v>
      </c>
      <c r="M26" s="122">
        <v>13</v>
      </c>
      <c r="N26" s="130">
        <f t="shared" si="11"/>
        <v>177005.80817982205</v>
      </c>
      <c r="O26" s="166">
        <f t="shared" si="4"/>
        <v>486.76597249451095</v>
      </c>
      <c r="P26" s="166">
        <f t="shared" si="5"/>
        <v>2128.2869836653686</v>
      </c>
      <c r="Q26" s="166">
        <f t="shared" si="6"/>
        <v>2615.0529561598796</v>
      </c>
      <c r="R26" s="130">
        <f t="shared" si="7"/>
        <v>174877.52119615668</v>
      </c>
    </row>
    <row r="27" spans="1:18" x14ac:dyDescent="0.25">
      <c r="A27" s="114">
        <f t="shared" si="8"/>
        <v>45839</v>
      </c>
      <c r="B27" s="115">
        <v>14</v>
      </c>
      <c r="C27" s="116">
        <f t="shared" si="9"/>
        <v>167827.82033273578</v>
      </c>
      <c r="D27" s="117">
        <f t="shared" si="1"/>
        <v>461.52650591502334</v>
      </c>
      <c r="E27" s="117">
        <f t="shared" si="0"/>
        <v>1960.7895201159849</v>
      </c>
      <c r="F27" s="117">
        <f t="shared" si="2"/>
        <v>2422.3160260310083</v>
      </c>
      <c r="G27" s="116">
        <f t="shared" si="3"/>
        <v>165867.03081261978</v>
      </c>
      <c r="L27" s="165">
        <f t="shared" si="10"/>
        <v>45839</v>
      </c>
      <c r="M27" s="122">
        <v>14</v>
      </c>
      <c r="N27" s="130">
        <f t="shared" si="11"/>
        <v>174877.52119615668</v>
      </c>
      <c r="O27" s="166">
        <f t="shared" si="4"/>
        <v>480.91318328943106</v>
      </c>
      <c r="P27" s="166">
        <f t="shared" si="5"/>
        <v>2134.1397728704483</v>
      </c>
      <c r="Q27" s="166">
        <f t="shared" si="6"/>
        <v>2615.0529561598792</v>
      </c>
      <c r="R27" s="130">
        <f t="shared" si="7"/>
        <v>172743.38142328622</v>
      </c>
    </row>
    <row r="28" spans="1:18" x14ac:dyDescent="0.25">
      <c r="A28" s="114">
        <f t="shared" si="8"/>
        <v>45870</v>
      </c>
      <c r="B28" s="115">
        <v>15</v>
      </c>
      <c r="C28" s="116">
        <f t="shared" si="9"/>
        <v>165867.03081261978</v>
      </c>
      <c r="D28" s="117">
        <f t="shared" si="1"/>
        <v>456.13433473470451</v>
      </c>
      <c r="E28" s="117">
        <f t="shared" si="0"/>
        <v>1966.1816912963038</v>
      </c>
      <c r="F28" s="117">
        <f t="shared" si="2"/>
        <v>2422.3160260310083</v>
      </c>
      <c r="G28" s="116">
        <f t="shared" si="3"/>
        <v>163900.84912132347</v>
      </c>
      <c r="L28" s="165">
        <f t="shared" si="10"/>
        <v>45870</v>
      </c>
      <c r="M28" s="122">
        <v>15</v>
      </c>
      <c r="N28" s="130">
        <f t="shared" si="11"/>
        <v>172743.38142328622</v>
      </c>
      <c r="O28" s="166">
        <f t="shared" si="4"/>
        <v>475.04429891403748</v>
      </c>
      <c r="P28" s="166">
        <f t="shared" si="5"/>
        <v>2140.0086572458426</v>
      </c>
      <c r="Q28" s="166">
        <f t="shared" si="6"/>
        <v>2615.0529561598801</v>
      </c>
      <c r="R28" s="130">
        <f t="shared" si="7"/>
        <v>170603.37276604038</v>
      </c>
    </row>
    <row r="29" spans="1:18" x14ac:dyDescent="0.25">
      <c r="A29" s="114">
        <f t="shared" si="8"/>
        <v>45901</v>
      </c>
      <c r="B29" s="115">
        <v>16</v>
      </c>
      <c r="C29" s="116">
        <f t="shared" si="9"/>
        <v>163900.84912132347</v>
      </c>
      <c r="D29" s="117">
        <f t="shared" si="1"/>
        <v>450.72733508363956</v>
      </c>
      <c r="E29" s="117">
        <f t="shared" si="0"/>
        <v>1971.5886909473688</v>
      </c>
      <c r="F29" s="117">
        <f t="shared" si="2"/>
        <v>2422.3160260310083</v>
      </c>
      <c r="G29" s="116">
        <f t="shared" si="3"/>
        <v>161929.2604303761</v>
      </c>
      <c r="L29" s="165">
        <f t="shared" si="10"/>
        <v>45901</v>
      </c>
      <c r="M29" s="122">
        <v>16</v>
      </c>
      <c r="N29" s="130">
        <f t="shared" si="11"/>
        <v>170603.37276604038</v>
      </c>
      <c r="O29" s="166">
        <f t="shared" si="4"/>
        <v>469.15927510661135</v>
      </c>
      <c r="P29" s="166">
        <f t="shared" si="5"/>
        <v>2145.8936810532682</v>
      </c>
      <c r="Q29" s="166">
        <f t="shared" si="6"/>
        <v>2615.0529561598796</v>
      </c>
      <c r="R29" s="130">
        <f t="shared" si="7"/>
        <v>168457.47908498711</v>
      </c>
    </row>
    <row r="30" spans="1:18" x14ac:dyDescent="0.25">
      <c r="A30" s="114">
        <f t="shared" si="8"/>
        <v>45931</v>
      </c>
      <c r="B30" s="115">
        <v>17</v>
      </c>
      <c r="C30" s="116">
        <f t="shared" si="9"/>
        <v>161929.2604303761</v>
      </c>
      <c r="D30" s="117">
        <f t="shared" si="1"/>
        <v>445.30546618353435</v>
      </c>
      <c r="E30" s="117">
        <f t="shared" si="0"/>
        <v>1977.0105598474743</v>
      </c>
      <c r="F30" s="117">
        <f t="shared" si="2"/>
        <v>2422.3160260310087</v>
      </c>
      <c r="G30" s="116">
        <f t="shared" si="3"/>
        <v>159952.24987052864</v>
      </c>
      <c r="L30" s="165">
        <f t="shared" si="10"/>
        <v>45931</v>
      </c>
      <c r="M30" s="122">
        <v>17</v>
      </c>
      <c r="N30" s="130">
        <f t="shared" si="11"/>
        <v>168457.47908498711</v>
      </c>
      <c r="O30" s="166">
        <f t="shared" si="4"/>
        <v>463.25806748371485</v>
      </c>
      <c r="P30" s="166">
        <f t="shared" si="5"/>
        <v>2151.7948886761651</v>
      </c>
      <c r="Q30" s="166">
        <f t="shared" si="6"/>
        <v>2615.0529561598801</v>
      </c>
      <c r="R30" s="130">
        <f t="shared" si="7"/>
        <v>166305.68419631093</v>
      </c>
    </row>
    <row r="31" spans="1:18" x14ac:dyDescent="0.25">
      <c r="A31" s="114">
        <f t="shared" si="8"/>
        <v>45962</v>
      </c>
      <c r="B31" s="115">
        <v>18</v>
      </c>
      <c r="C31" s="116">
        <f t="shared" si="9"/>
        <v>159952.24987052864</v>
      </c>
      <c r="D31" s="117">
        <f t="shared" si="1"/>
        <v>439.86868714395371</v>
      </c>
      <c r="E31" s="117">
        <f t="shared" si="0"/>
        <v>1982.4473388870545</v>
      </c>
      <c r="F31" s="117">
        <f t="shared" si="2"/>
        <v>2422.3160260310083</v>
      </c>
      <c r="G31" s="116">
        <f t="shared" si="3"/>
        <v>157969.80253164159</v>
      </c>
      <c r="L31" s="165">
        <f t="shared" si="10"/>
        <v>45962</v>
      </c>
      <c r="M31" s="122">
        <v>18</v>
      </c>
      <c r="N31" s="130">
        <f t="shared" si="11"/>
        <v>166305.68419631093</v>
      </c>
      <c r="O31" s="166">
        <f t="shared" si="4"/>
        <v>457.34063153985528</v>
      </c>
      <c r="P31" s="166">
        <f t="shared" si="5"/>
        <v>2157.7123246200244</v>
      </c>
      <c r="Q31" s="166">
        <f t="shared" si="6"/>
        <v>2615.0529561598796</v>
      </c>
      <c r="R31" s="130">
        <f t="shared" si="7"/>
        <v>164147.97187169091</v>
      </c>
    </row>
    <row r="32" spans="1:18" x14ac:dyDescent="0.25">
      <c r="A32" s="114">
        <f t="shared" si="8"/>
        <v>45992</v>
      </c>
      <c r="B32" s="115">
        <v>19</v>
      </c>
      <c r="C32" s="116">
        <f t="shared" si="9"/>
        <v>157969.80253164159</v>
      </c>
      <c r="D32" s="117">
        <f t="shared" si="1"/>
        <v>434.41695696201441</v>
      </c>
      <c r="E32" s="117">
        <f t="shared" si="0"/>
        <v>1987.8990690689941</v>
      </c>
      <c r="F32" s="117">
        <f t="shared" si="2"/>
        <v>2422.3160260310087</v>
      </c>
      <c r="G32" s="116">
        <f t="shared" si="3"/>
        <v>155981.90346257261</v>
      </c>
      <c r="L32" s="165">
        <f t="shared" si="10"/>
        <v>45992</v>
      </c>
      <c r="M32" s="122">
        <v>19</v>
      </c>
      <c r="N32" s="130">
        <f t="shared" si="11"/>
        <v>164147.97187169091</v>
      </c>
      <c r="O32" s="166">
        <f t="shared" si="4"/>
        <v>451.40692264715028</v>
      </c>
      <c r="P32" s="166">
        <f t="shared" si="5"/>
        <v>2163.6460335127294</v>
      </c>
      <c r="Q32" s="166">
        <f t="shared" si="6"/>
        <v>2615.0529561598796</v>
      </c>
      <c r="R32" s="130">
        <f t="shared" si="7"/>
        <v>161984.32583817819</v>
      </c>
    </row>
    <row r="33" spans="1:18" x14ac:dyDescent="0.25">
      <c r="A33" s="114">
        <f t="shared" si="8"/>
        <v>46023</v>
      </c>
      <c r="B33" s="115">
        <v>20</v>
      </c>
      <c r="C33" s="116">
        <f t="shared" si="9"/>
        <v>155981.90346257261</v>
      </c>
      <c r="D33" s="117">
        <f t="shared" si="1"/>
        <v>428.95023452207454</v>
      </c>
      <c r="E33" s="117">
        <f t="shared" si="0"/>
        <v>1993.3657915089336</v>
      </c>
      <c r="F33" s="117">
        <f t="shared" si="2"/>
        <v>2422.3160260310083</v>
      </c>
      <c r="G33" s="116">
        <f t="shared" si="3"/>
        <v>153988.53767106368</v>
      </c>
      <c r="L33" s="165">
        <f t="shared" si="10"/>
        <v>46023</v>
      </c>
      <c r="M33" s="122">
        <v>20</v>
      </c>
      <c r="N33" s="130">
        <f t="shared" si="11"/>
        <v>161984.32583817819</v>
      </c>
      <c r="O33" s="166">
        <f t="shared" si="4"/>
        <v>445.45689605499024</v>
      </c>
      <c r="P33" s="166">
        <f t="shared" si="5"/>
        <v>2169.5960601048896</v>
      </c>
      <c r="Q33" s="166">
        <f t="shared" si="6"/>
        <v>2615.0529561598796</v>
      </c>
      <c r="R33" s="130">
        <f t="shared" si="7"/>
        <v>159814.72977807329</v>
      </c>
    </row>
    <row r="34" spans="1:18" x14ac:dyDescent="0.25">
      <c r="A34" s="114">
        <f t="shared" si="8"/>
        <v>46054</v>
      </c>
      <c r="B34" s="115">
        <v>21</v>
      </c>
      <c r="C34" s="116">
        <f t="shared" si="9"/>
        <v>153988.53767106368</v>
      </c>
      <c r="D34" s="117">
        <f t="shared" si="1"/>
        <v>423.4684785954251</v>
      </c>
      <c r="E34" s="117">
        <f t="shared" si="0"/>
        <v>1998.8475474355832</v>
      </c>
      <c r="F34" s="117">
        <f t="shared" si="2"/>
        <v>2422.3160260310083</v>
      </c>
      <c r="G34" s="116">
        <f t="shared" si="3"/>
        <v>151989.6901236281</v>
      </c>
      <c r="L34" s="165">
        <f t="shared" si="10"/>
        <v>46054</v>
      </c>
      <c r="M34" s="122">
        <v>21</v>
      </c>
      <c r="N34" s="130">
        <f t="shared" si="11"/>
        <v>159814.72977807329</v>
      </c>
      <c r="O34" s="166">
        <f t="shared" si="4"/>
        <v>439.49050688970186</v>
      </c>
      <c r="P34" s="166">
        <f t="shared" si="5"/>
        <v>2175.5624492701777</v>
      </c>
      <c r="Q34" s="166">
        <f t="shared" si="6"/>
        <v>2615.0529561598796</v>
      </c>
      <c r="R34" s="130">
        <f t="shared" si="7"/>
        <v>157639.1673288031</v>
      </c>
    </row>
    <row r="35" spans="1:18" x14ac:dyDescent="0.25">
      <c r="A35" s="114">
        <f t="shared" si="8"/>
        <v>46082</v>
      </c>
      <c r="B35" s="115">
        <v>22</v>
      </c>
      <c r="C35" s="116">
        <f t="shared" si="9"/>
        <v>151989.6901236281</v>
      </c>
      <c r="D35" s="117">
        <f t="shared" si="1"/>
        <v>417.97164783997721</v>
      </c>
      <c r="E35" s="117">
        <f t="shared" si="0"/>
        <v>2004.344378191031</v>
      </c>
      <c r="F35" s="117">
        <f t="shared" si="2"/>
        <v>2422.3160260310083</v>
      </c>
      <c r="G35" s="116">
        <f t="shared" si="3"/>
        <v>149985.34574543708</v>
      </c>
      <c r="L35" s="165">
        <f t="shared" si="10"/>
        <v>46082</v>
      </c>
      <c r="M35" s="122">
        <v>22</v>
      </c>
      <c r="N35" s="130">
        <f t="shared" si="11"/>
        <v>157639.1673288031</v>
      </c>
      <c r="O35" s="166">
        <f t="shared" si="4"/>
        <v>433.50771015420884</v>
      </c>
      <c r="P35" s="166">
        <f t="shared" si="5"/>
        <v>2181.5452460056704</v>
      </c>
      <c r="Q35" s="166">
        <f t="shared" si="6"/>
        <v>2615.0529561598792</v>
      </c>
      <c r="R35" s="130">
        <f t="shared" si="7"/>
        <v>155457.62208279743</v>
      </c>
    </row>
    <row r="36" spans="1:18" x14ac:dyDescent="0.25">
      <c r="A36" s="114">
        <f t="shared" si="8"/>
        <v>46113</v>
      </c>
      <c r="B36" s="115">
        <v>23</v>
      </c>
      <c r="C36" s="116">
        <f t="shared" si="9"/>
        <v>149985.34574543708</v>
      </c>
      <c r="D36" s="117">
        <f t="shared" si="1"/>
        <v>412.45970079995192</v>
      </c>
      <c r="E36" s="117">
        <f t="shared" si="0"/>
        <v>2009.8563252310564</v>
      </c>
      <c r="F36" s="117">
        <f t="shared" si="2"/>
        <v>2422.3160260310083</v>
      </c>
      <c r="G36" s="116">
        <f t="shared" si="3"/>
        <v>147975.48942020602</v>
      </c>
      <c r="L36" s="165">
        <f t="shared" si="10"/>
        <v>46113</v>
      </c>
      <c r="M36" s="122">
        <v>23</v>
      </c>
      <c r="N36" s="130">
        <f t="shared" si="11"/>
        <v>155457.62208279743</v>
      </c>
      <c r="O36" s="166">
        <f t="shared" si="4"/>
        <v>427.50846072769332</v>
      </c>
      <c r="P36" s="166">
        <f t="shared" si="5"/>
        <v>2187.5444954321865</v>
      </c>
      <c r="Q36" s="166">
        <f t="shared" si="6"/>
        <v>2615.0529561598796</v>
      </c>
      <c r="R36" s="130">
        <f t="shared" si="7"/>
        <v>153270.07758736523</v>
      </c>
    </row>
    <row r="37" spans="1:18" x14ac:dyDescent="0.25">
      <c r="A37" s="114">
        <f t="shared" si="8"/>
        <v>46143</v>
      </c>
      <c r="B37" s="115">
        <v>24</v>
      </c>
      <c r="C37" s="116">
        <f t="shared" si="9"/>
        <v>147975.48942020602</v>
      </c>
      <c r="D37" s="117">
        <f t="shared" si="1"/>
        <v>406.93259590556653</v>
      </c>
      <c r="E37" s="117">
        <f t="shared" si="0"/>
        <v>2015.3834301254417</v>
      </c>
      <c r="F37" s="117">
        <f t="shared" si="2"/>
        <v>2422.3160260310083</v>
      </c>
      <c r="G37" s="116">
        <f t="shared" si="3"/>
        <v>145960.10599008057</v>
      </c>
      <c r="L37" s="165">
        <f t="shared" si="10"/>
        <v>46143</v>
      </c>
      <c r="M37" s="122">
        <v>24</v>
      </c>
      <c r="N37" s="130">
        <f t="shared" si="11"/>
        <v>153270.07758736523</v>
      </c>
      <c r="O37" s="166">
        <f t="shared" si="4"/>
        <v>421.49271336525476</v>
      </c>
      <c r="P37" s="166">
        <f t="shared" si="5"/>
        <v>2193.5602427946246</v>
      </c>
      <c r="Q37" s="166">
        <f t="shared" si="6"/>
        <v>2615.0529561598796</v>
      </c>
      <c r="R37" s="130">
        <f t="shared" si="7"/>
        <v>151076.5173445706</v>
      </c>
    </row>
    <row r="38" spans="1:18" x14ac:dyDescent="0.25">
      <c r="A38" s="114">
        <f t="shared" si="8"/>
        <v>46174</v>
      </c>
      <c r="B38" s="115">
        <v>25</v>
      </c>
      <c r="C38" s="116">
        <f t="shared" si="9"/>
        <v>145960.10599008057</v>
      </c>
      <c r="D38" s="117">
        <f t="shared" si="1"/>
        <v>401.39029147272151</v>
      </c>
      <c r="E38" s="117">
        <f t="shared" si="0"/>
        <v>2020.9257345582866</v>
      </c>
      <c r="F38" s="117">
        <f t="shared" si="2"/>
        <v>2422.3160260310083</v>
      </c>
      <c r="G38" s="116">
        <f t="shared" si="3"/>
        <v>143939.18025552228</v>
      </c>
      <c r="L38" s="165">
        <f t="shared" si="10"/>
        <v>46174</v>
      </c>
      <c r="M38" s="122">
        <v>25</v>
      </c>
      <c r="N38" s="130">
        <f t="shared" si="11"/>
        <v>151076.5173445706</v>
      </c>
      <c r="O38" s="166">
        <f t="shared" si="4"/>
        <v>415.46042269756953</v>
      </c>
      <c r="P38" s="166">
        <f t="shared" si="5"/>
        <v>2199.5925334623098</v>
      </c>
      <c r="Q38" s="166">
        <f t="shared" si="6"/>
        <v>2615.0529561598792</v>
      </c>
      <c r="R38" s="130">
        <f t="shared" si="7"/>
        <v>148876.9248111083</v>
      </c>
    </row>
    <row r="39" spans="1:18" x14ac:dyDescent="0.25">
      <c r="A39" s="114">
        <f t="shared" si="8"/>
        <v>46204</v>
      </c>
      <c r="B39" s="115">
        <v>26</v>
      </c>
      <c r="C39" s="116">
        <f t="shared" si="9"/>
        <v>143939.18025552228</v>
      </c>
      <c r="D39" s="117">
        <f t="shared" si="1"/>
        <v>395.83274570268634</v>
      </c>
      <c r="E39" s="117">
        <f t="shared" si="0"/>
        <v>2026.4832803283223</v>
      </c>
      <c r="F39" s="117">
        <f t="shared" si="2"/>
        <v>2422.3160260310087</v>
      </c>
      <c r="G39" s="116">
        <f t="shared" si="3"/>
        <v>141912.69697519395</v>
      </c>
      <c r="L39" s="165">
        <f t="shared" si="10"/>
        <v>46204</v>
      </c>
      <c r="M39" s="122">
        <v>26</v>
      </c>
      <c r="N39" s="130">
        <f t="shared" si="11"/>
        <v>148876.9248111083</v>
      </c>
      <c r="O39" s="166">
        <f t="shared" si="4"/>
        <v>409.4115432305482</v>
      </c>
      <c r="P39" s="166">
        <f t="shared" si="5"/>
        <v>2205.6414129293316</v>
      </c>
      <c r="Q39" s="166">
        <f t="shared" si="6"/>
        <v>2615.0529561598796</v>
      </c>
      <c r="R39" s="130">
        <f t="shared" si="7"/>
        <v>146671.28339817896</v>
      </c>
    </row>
    <row r="40" spans="1:18" x14ac:dyDescent="0.25">
      <c r="A40" s="114">
        <f t="shared" si="8"/>
        <v>46235</v>
      </c>
      <c r="B40" s="115">
        <v>27</v>
      </c>
      <c r="C40" s="116">
        <f t="shared" si="9"/>
        <v>141912.69697519395</v>
      </c>
      <c r="D40" s="117">
        <f t="shared" si="1"/>
        <v>390.2599166817833</v>
      </c>
      <c r="E40" s="117">
        <f t="shared" si="0"/>
        <v>2032.0561093492252</v>
      </c>
      <c r="F40" s="117">
        <f t="shared" si="2"/>
        <v>2422.3160260310083</v>
      </c>
      <c r="G40" s="116">
        <f t="shared" si="3"/>
        <v>139880.64086584473</v>
      </c>
      <c r="L40" s="165">
        <f t="shared" si="10"/>
        <v>46235</v>
      </c>
      <c r="M40" s="122">
        <v>27</v>
      </c>
      <c r="N40" s="130">
        <f t="shared" si="11"/>
        <v>146671.28339817896</v>
      </c>
      <c r="O40" s="166">
        <f t="shared" si="4"/>
        <v>403.34602934499247</v>
      </c>
      <c r="P40" s="166">
        <f t="shared" si="5"/>
        <v>2211.7069268148871</v>
      </c>
      <c r="Q40" s="166">
        <f t="shared" si="6"/>
        <v>2615.0529561598796</v>
      </c>
      <c r="R40" s="130">
        <f t="shared" si="7"/>
        <v>144459.57647136407</v>
      </c>
    </row>
    <row r="41" spans="1:18" x14ac:dyDescent="0.25">
      <c r="A41" s="114">
        <f t="shared" si="8"/>
        <v>46266</v>
      </c>
      <c r="B41" s="115">
        <v>28</v>
      </c>
      <c r="C41" s="116">
        <f t="shared" si="9"/>
        <v>139880.64086584473</v>
      </c>
      <c r="D41" s="117">
        <f t="shared" si="1"/>
        <v>384.67176238107299</v>
      </c>
      <c r="E41" s="117">
        <f t="shared" si="0"/>
        <v>2037.6442636499353</v>
      </c>
      <c r="F41" s="117">
        <f t="shared" si="2"/>
        <v>2422.3160260310083</v>
      </c>
      <c r="G41" s="116">
        <f t="shared" si="3"/>
        <v>137842.99660219479</v>
      </c>
      <c r="L41" s="165">
        <f t="shared" si="10"/>
        <v>46266</v>
      </c>
      <c r="M41" s="122">
        <v>28</v>
      </c>
      <c r="N41" s="130">
        <f t="shared" si="11"/>
        <v>144459.57647136407</v>
      </c>
      <c r="O41" s="166">
        <f t="shared" si="4"/>
        <v>397.26383529625156</v>
      </c>
      <c r="P41" s="166">
        <f t="shared" si="5"/>
        <v>2217.7891208636279</v>
      </c>
      <c r="Q41" s="166">
        <f t="shared" si="6"/>
        <v>2615.0529561598796</v>
      </c>
      <c r="R41" s="130">
        <f t="shared" si="7"/>
        <v>142241.78735050044</v>
      </c>
    </row>
    <row r="42" spans="1:18" x14ac:dyDescent="0.25">
      <c r="A42" s="114">
        <f t="shared" si="8"/>
        <v>46296</v>
      </c>
      <c r="B42" s="115">
        <v>29</v>
      </c>
      <c r="C42" s="116">
        <f t="shared" si="9"/>
        <v>137842.99660219479</v>
      </c>
      <c r="D42" s="117">
        <f t="shared" si="1"/>
        <v>379.06824065603564</v>
      </c>
      <c r="E42" s="117">
        <f t="shared" si="0"/>
        <v>2043.2477853749726</v>
      </c>
      <c r="F42" s="117">
        <f t="shared" si="2"/>
        <v>2422.3160260310083</v>
      </c>
      <c r="G42" s="116">
        <f t="shared" si="3"/>
        <v>135799.74881681983</v>
      </c>
      <c r="L42" s="165">
        <f t="shared" si="10"/>
        <v>46296</v>
      </c>
      <c r="M42" s="122">
        <v>29</v>
      </c>
      <c r="N42" s="130">
        <f t="shared" si="11"/>
        <v>142241.78735050044</v>
      </c>
      <c r="O42" s="166">
        <f t="shared" si="4"/>
        <v>391.16491521387655</v>
      </c>
      <c r="P42" s="166">
        <f t="shared" si="5"/>
        <v>2223.888040946003</v>
      </c>
      <c r="Q42" s="166">
        <f t="shared" si="6"/>
        <v>2615.0529561598796</v>
      </c>
      <c r="R42" s="130">
        <f t="shared" si="7"/>
        <v>140017.89930955443</v>
      </c>
    </row>
    <row r="43" spans="1:18" x14ac:dyDescent="0.25">
      <c r="A43" s="114">
        <f t="shared" si="8"/>
        <v>46327</v>
      </c>
      <c r="B43" s="115">
        <v>30</v>
      </c>
      <c r="C43" s="116">
        <f t="shared" si="9"/>
        <v>135799.74881681983</v>
      </c>
      <c r="D43" s="117">
        <f t="shared" si="1"/>
        <v>373.44930924625442</v>
      </c>
      <c r="E43" s="117">
        <f t="shared" si="0"/>
        <v>2048.8667167847539</v>
      </c>
      <c r="F43" s="117">
        <f t="shared" si="2"/>
        <v>2422.3160260310083</v>
      </c>
      <c r="G43" s="116">
        <f t="shared" si="3"/>
        <v>133750.88210003509</v>
      </c>
      <c r="L43" s="165">
        <f t="shared" si="10"/>
        <v>46327</v>
      </c>
      <c r="M43" s="122">
        <v>30</v>
      </c>
      <c r="N43" s="130">
        <f t="shared" si="11"/>
        <v>140017.89930955443</v>
      </c>
      <c r="O43" s="166">
        <f t="shared" si="4"/>
        <v>385.04922310127506</v>
      </c>
      <c r="P43" s="166">
        <f t="shared" si="5"/>
        <v>2230.0037330586047</v>
      </c>
      <c r="Q43" s="166">
        <f t="shared" si="6"/>
        <v>2615.0529561598796</v>
      </c>
      <c r="R43" s="130">
        <f t="shared" si="7"/>
        <v>137787.89557649582</v>
      </c>
    </row>
    <row r="44" spans="1:18" x14ac:dyDescent="0.25">
      <c r="A44" s="114">
        <f t="shared" si="8"/>
        <v>46357</v>
      </c>
      <c r="B44" s="115">
        <v>31</v>
      </c>
      <c r="C44" s="116">
        <f t="shared" si="9"/>
        <v>133750.88210003509</v>
      </c>
      <c r="D44" s="117">
        <f t="shared" si="1"/>
        <v>367.81492577509647</v>
      </c>
      <c r="E44" s="117">
        <f t="shared" si="0"/>
        <v>2054.5011002559118</v>
      </c>
      <c r="F44" s="117">
        <f t="shared" si="2"/>
        <v>2422.3160260310083</v>
      </c>
      <c r="G44" s="116">
        <f t="shared" si="3"/>
        <v>131696.38099977918</v>
      </c>
      <c r="L44" s="165">
        <f t="shared" si="10"/>
        <v>46357</v>
      </c>
      <c r="M44" s="122">
        <v>31</v>
      </c>
      <c r="N44" s="130">
        <f t="shared" si="11"/>
        <v>137787.89557649582</v>
      </c>
      <c r="O44" s="166">
        <f t="shared" si="4"/>
        <v>378.91671283536397</v>
      </c>
      <c r="P44" s="166">
        <f t="shared" si="5"/>
        <v>2236.1362433245158</v>
      </c>
      <c r="Q44" s="166">
        <f t="shared" si="6"/>
        <v>2615.0529561598796</v>
      </c>
      <c r="R44" s="130">
        <f t="shared" si="7"/>
        <v>135551.7593331713</v>
      </c>
    </row>
    <row r="45" spans="1:18" x14ac:dyDescent="0.25">
      <c r="A45" s="114">
        <f t="shared" si="8"/>
        <v>46388</v>
      </c>
      <c r="B45" s="115">
        <v>32</v>
      </c>
      <c r="C45" s="116">
        <f t="shared" si="9"/>
        <v>131696.38099977918</v>
      </c>
      <c r="D45" s="117">
        <f t="shared" si="1"/>
        <v>362.16504774939261</v>
      </c>
      <c r="E45" s="117">
        <f t="shared" si="0"/>
        <v>2060.1509782816156</v>
      </c>
      <c r="F45" s="117">
        <f t="shared" si="2"/>
        <v>2422.3160260310083</v>
      </c>
      <c r="G45" s="116">
        <f t="shared" si="3"/>
        <v>129636.23002149757</v>
      </c>
      <c r="L45" s="165">
        <f t="shared" si="10"/>
        <v>46388</v>
      </c>
      <c r="M45" s="122">
        <v>32</v>
      </c>
      <c r="N45" s="130">
        <f t="shared" si="11"/>
        <v>135551.7593331713</v>
      </c>
      <c r="O45" s="166">
        <f t="shared" si="4"/>
        <v>372.76733816622152</v>
      </c>
      <c r="P45" s="166">
        <f t="shared" si="5"/>
        <v>2242.285617993658</v>
      </c>
      <c r="Q45" s="166">
        <f t="shared" si="6"/>
        <v>2615.0529561598796</v>
      </c>
      <c r="R45" s="130">
        <f t="shared" si="7"/>
        <v>133309.47371517765</v>
      </c>
    </row>
    <row r="46" spans="1:18" x14ac:dyDescent="0.25">
      <c r="A46" s="114">
        <f t="shared" si="8"/>
        <v>46419</v>
      </c>
      <c r="B46" s="115">
        <v>33</v>
      </c>
      <c r="C46" s="116">
        <f t="shared" si="9"/>
        <v>129636.23002149757</v>
      </c>
      <c r="D46" s="117">
        <f t="shared" si="1"/>
        <v>356.49963255911814</v>
      </c>
      <c r="E46" s="117">
        <f t="shared" si="0"/>
        <v>2065.81639347189</v>
      </c>
      <c r="F46" s="117">
        <f t="shared" si="2"/>
        <v>2422.3160260310083</v>
      </c>
      <c r="G46" s="116">
        <f t="shared" si="3"/>
        <v>127570.41362802568</v>
      </c>
      <c r="L46" s="165">
        <f t="shared" si="10"/>
        <v>46419</v>
      </c>
      <c r="M46" s="122">
        <v>33</v>
      </c>
      <c r="N46" s="130">
        <f t="shared" si="11"/>
        <v>133309.47371517765</v>
      </c>
      <c r="O46" s="166">
        <f t="shared" si="4"/>
        <v>366.60105271673888</v>
      </c>
      <c r="P46" s="166">
        <f t="shared" si="5"/>
        <v>2248.4519034431405</v>
      </c>
      <c r="Q46" s="166">
        <f t="shared" si="6"/>
        <v>2615.0529561598796</v>
      </c>
      <c r="R46" s="130">
        <f t="shared" si="7"/>
        <v>131061.02181173451</v>
      </c>
    </row>
    <row r="47" spans="1:18" x14ac:dyDescent="0.25">
      <c r="A47" s="114">
        <f t="shared" si="8"/>
        <v>46447</v>
      </c>
      <c r="B47" s="115">
        <v>34</v>
      </c>
      <c r="C47" s="116">
        <f t="shared" si="9"/>
        <v>127570.41362802568</v>
      </c>
      <c r="D47" s="117">
        <f t="shared" si="1"/>
        <v>350.81863747707041</v>
      </c>
      <c r="E47" s="117">
        <f t="shared" si="0"/>
        <v>2071.497388553938</v>
      </c>
      <c r="F47" s="117">
        <f t="shared" si="2"/>
        <v>2422.3160260310083</v>
      </c>
      <c r="G47" s="116">
        <f t="shared" si="3"/>
        <v>125498.91623947174</v>
      </c>
      <c r="L47" s="165">
        <f t="shared" si="10"/>
        <v>46447</v>
      </c>
      <c r="M47" s="122">
        <v>34</v>
      </c>
      <c r="N47" s="130">
        <f t="shared" si="11"/>
        <v>131061.02181173451</v>
      </c>
      <c r="O47" s="166">
        <f t="shared" si="4"/>
        <v>360.41780998227023</v>
      </c>
      <c r="P47" s="166">
        <f t="shared" si="5"/>
        <v>2254.6351461776094</v>
      </c>
      <c r="Q47" s="166">
        <f t="shared" si="6"/>
        <v>2615.0529561598796</v>
      </c>
      <c r="R47" s="130">
        <f t="shared" si="7"/>
        <v>128806.3866655569</v>
      </c>
    </row>
    <row r="48" spans="1:18" x14ac:dyDescent="0.25">
      <c r="A48" s="114">
        <f t="shared" si="8"/>
        <v>46478</v>
      </c>
      <c r="B48" s="115">
        <v>35</v>
      </c>
      <c r="C48" s="116">
        <f t="shared" si="9"/>
        <v>125498.91623947174</v>
      </c>
      <c r="D48" s="117">
        <f t="shared" si="1"/>
        <v>345.12201965854712</v>
      </c>
      <c r="E48" s="117">
        <f t="shared" si="0"/>
        <v>2077.194006372461</v>
      </c>
      <c r="F48" s="117">
        <f t="shared" si="2"/>
        <v>2422.3160260310083</v>
      </c>
      <c r="G48" s="116">
        <f t="shared" si="3"/>
        <v>123421.72223309928</v>
      </c>
      <c r="L48" s="165">
        <f t="shared" si="10"/>
        <v>46478</v>
      </c>
      <c r="M48" s="122">
        <v>35</v>
      </c>
      <c r="N48" s="130">
        <f t="shared" si="11"/>
        <v>128806.3866655569</v>
      </c>
      <c r="O48" s="166">
        <f t="shared" si="4"/>
        <v>354.21756333028185</v>
      </c>
      <c r="P48" s="166">
        <f t="shared" si="5"/>
        <v>2260.8353928295978</v>
      </c>
      <c r="Q48" s="166">
        <f t="shared" si="6"/>
        <v>2615.0529561598796</v>
      </c>
      <c r="R48" s="130">
        <f t="shared" si="7"/>
        <v>126545.5512727273</v>
      </c>
    </row>
    <row r="49" spans="1:18" x14ac:dyDescent="0.25">
      <c r="A49" s="114">
        <f t="shared" si="8"/>
        <v>46508</v>
      </c>
      <c r="B49" s="115">
        <v>36</v>
      </c>
      <c r="C49" s="116">
        <f t="shared" si="9"/>
        <v>123421.72223309928</v>
      </c>
      <c r="D49" s="117">
        <f t="shared" si="1"/>
        <v>339.4097361410229</v>
      </c>
      <c r="E49" s="117">
        <f t="shared" si="0"/>
        <v>2082.9062898899851</v>
      </c>
      <c r="F49" s="117">
        <f t="shared" si="2"/>
        <v>2422.3160260310078</v>
      </c>
      <c r="G49" s="116">
        <f t="shared" si="3"/>
        <v>121338.81594320929</v>
      </c>
      <c r="L49" s="165">
        <f t="shared" si="10"/>
        <v>46508</v>
      </c>
      <c r="M49" s="122">
        <v>36</v>
      </c>
      <c r="N49" s="130">
        <f t="shared" si="11"/>
        <v>126545.5512727273</v>
      </c>
      <c r="O49" s="166">
        <f t="shared" si="4"/>
        <v>348.00026600000041</v>
      </c>
      <c r="P49" s="166">
        <f t="shared" si="5"/>
        <v>2267.0526901598791</v>
      </c>
      <c r="Q49" s="166">
        <f t="shared" si="6"/>
        <v>2615.0529561598796</v>
      </c>
      <c r="R49" s="130">
        <f t="shared" si="7"/>
        <v>124278.49858256742</v>
      </c>
    </row>
    <row r="50" spans="1:18" x14ac:dyDescent="0.25">
      <c r="A50" s="114">
        <f t="shared" si="8"/>
        <v>46539</v>
      </c>
      <c r="B50" s="115">
        <v>37</v>
      </c>
      <c r="C50" s="116">
        <f t="shared" si="9"/>
        <v>121338.81594320929</v>
      </c>
      <c r="D50" s="117">
        <f t="shared" si="1"/>
        <v>333.68174384382547</v>
      </c>
      <c r="E50" s="117">
        <f t="shared" si="0"/>
        <v>2088.6342821871831</v>
      </c>
      <c r="F50" s="117">
        <f t="shared" si="2"/>
        <v>2422.3160260310087</v>
      </c>
      <c r="G50" s="116">
        <f t="shared" si="3"/>
        <v>119250.18166102211</v>
      </c>
      <c r="L50" s="165">
        <f t="shared" si="10"/>
        <v>46539</v>
      </c>
      <c r="M50" s="122">
        <v>37</v>
      </c>
      <c r="N50" s="130">
        <f t="shared" si="11"/>
        <v>124278.49858256742</v>
      </c>
      <c r="O50" s="166">
        <f t="shared" si="4"/>
        <v>341.76587110206083</v>
      </c>
      <c r="P50" s="166">
        <f t="shared" si="5"/>
        <v>2273.2870850578188</v>
      </c>
      <c r="Q50" s="166">
        <f t="shared" si="6"/>
        <v>2615.0529561598796</v>
      </c>
      <c r="R50" s="130">
        <f t="shared" si="7"/>
        <v>122005.2114975096</v>
      </c>
    </row>
    <row r="51" spans="1:18" x14ac:dyDescent="0.25">
      <c r="A51" s="114">
        <f t="shared" si="8"/>
        <v>46569</v>
      </c>
      <c r="B51" s="115">
        <v>38</v>
      </c>
      <c r="C51" s="116">
        <f t="shared" si="9"/>
        <v>119250.18166102211</v>
      </c>
      <c r="D51" s="117">
        <f t="shared" si="1"/>
        <v>327.93799956781066</v>
      </c>
      <c r="E51" s="117">
        <f t="shared" si="0"/>
        <v>2094.3780264631973</v>
      </c>
      <c r="F51" s="117">
        <f t="shared" si="2"/>
        <v>2422.3160260310078</v>
      </c>
      <c r="G51" s="116">
        <f t="shared" si="3"/>
        <v>117155.80363455892</v>
      </c>
      <c r="L51" s="165">
        <f t="shared" si="10"/>
        <v>46569</v>
      </c>
      <c r="M51" s="122">
        <v>38</v>
      </c>
      <c r="N51" s="130">
        <f t="shared" si="11"/>
        <v>122005.2114975096</v>
      </c>
      <c r="O51" s="166">
        <f t="shared" si="4"/>
        <v>335.51433161815174</v>
      </c>
      <c r="P51" s="166">
        <f t="shared" si="5"/>
        <v>2279.5386245417276</v>
      </c>
      <c r="Q51" s="166">
        <f t="shared" si="6"/>
        <v>2615.0529561598792</v>
      </c>
      <c r="R51" s="130">
        <f t="shared" si="7"/>
        <v>119725.67287296787</v>
      </c>
    </row>
    <row r="52" spans="1:18" x14ac:dyDescent="0.25">
      <c r="A52" s="114">
        <f t="shared" si="8"/>
        <v>46600</v>
      </c>
      <c r="B52" s="115">
        <v>39</v>
      </c>
      <c r="C52" s="116">
        <f t="shared" si="9"/>
        <v>117155.80363455892</v>
      </c>
      <c r="D52" s="117">
        <f t="shared" si="1"/>
        <v>322.1784599950368</v>
      </c>
      <c r="E52" s="117">
        <f t="shared" si="0"/>
        <v>2100.1375660359713</v>
      </c>
      <c r="F52" s="117">
        <f t="shared" si="2"/>
        <v>2422.3160260310083</v>
      </c>
      <c r="G52" s="116">
        <f t="shared" si="3"/>
        <v>115055.66606852294</v>
      </c>
      <c r="L52" s="165">
        <f t="shared" si="10"/>
        <v>46600</v>
      </c>
      <c r="M52" s="122">
        <v>39</v>
      </c>
      <c r="N52" s="130">
        <f t="shared" si="11"/>
        <v>119725.67287296787</v>
      </c>
      <c r="O52" s="166">
        <f t="shared" si="4"/>
        <v>329.24560040066206</v>
      </c>
      <c r="P52" s="166">
        <f t="shared" si="5"/>
        <v>2285.8073557592174</v>
      </c>
      <c r="Q52" s="166">
        <f t="shared" si="6"/>
        <v>2615.0529561598796</v>
      </c>
      <c r="R52" s="130">
        <f t="shared" si="7"/>
        <v>117439.86551720866</v>
      </c>
    </row>
    <row r="53" spans="1:18" x14ac:dyDescent="0.25">
      <c r="A53" s="114">
        <f t="shared" si="8"/>
        <v>46631</v>
      </c>
      <c r="B53" s="115">
        <v>40</v>
      </c>
      <c r="C53" s="116">
        <f t="shared" si="9"/>
        <v>115055.66606852294</v>
      </c>
      <c r="D53" s="117">
        <f t="shared" si="1"/>
        <v>316.40308168843791</v>
      </c>
      <c r="E53" s="117">
        <f t="shared" si="0"/>
        <v>2105.9129443425704</v>
      </c>
      <c r="F53" s="117">
        <f t="shared" si="2"/>
        <v>2422.3160260310083</v>
      </c>
      <c r="G53" s="116">
        <f t="shared" si="3"/>
        <v>112949.75312418037</v>
      </c>
      <c r="L53" s="165">
        <f t="shared" si="10"/>
        <v>46631</v>
      </c>
      <c r="M53" s="122">
        <v>40</v>
      </c>
      <c r="N53" s="130">
        <f t="shared" si="11"/>
        <v>117439.86551720866</v>
      </c>
      <c r="O53" s="166">
        <f t="shared" si="4"/>
        <v>322.95963017232413</v>
      </c>
      <c r="P53" s="166">
        <f t="shared" si="5"/>
        <v>2292.0933259875555</v>
      </c>
      <c r="Q53" s="166">
        <f t="shared" si="6"/>
        <v>2615.0529561598796</v>
      </c>
      <c r="R53" s="130">
        <f t="shared" si="7"/>
        <v>115147.7721912211</v>
      </c>
    </row>
    <row r="54" spans="1:18" x14ac:dyDescent="0.25">
      <c r="A54" s="114">
        <f t="shared" si="8"/>
        <v>46661</v>
      </c>
      <c r="B54" s="115">
        <v>41</v>
      </c>
      <c r="C54" s="116">
        <f t="shared" si="9"/>
        <v>112949.75312418037</v>
      </c>
      <c r="D54" s="117">
        <f t="shared" si="1"/>
        <v>310.61182109149587</v>
      </c>
      <c r="E54" s="117">
        <f t="shared" si="0"/>
        <v>2111.7042049395122</v>
      </c>
      <c r="F54" s="117">
        <f t="shared" si="2"/>
        <v>2422.3160260310083</v>
      </c>
      <c r="G54" s="116">
        <f t="shared" si="3"/>
        <v>110838.04891924086</v>
      </c>
      <c r="L54" s="165">
        <f t="shared" si="10"/>
        <v>46661</v>
      </c>
      <c r="M54" s="122">
        <v>41</v>
      </c>
      <c r="N54" s="130">
        <f t="shared" si="11"/>
        <v>115147.7721912211</v>
      </c>
      <c r="O54" s="166">
        <f t="shared" si="4"/>
        <v>316.65637352585844</v>
      </c>
      <c r="P54" s="166">
        <f t="shared" si="5"/>
        <v>2298.3965826340213</v>
      </c>
      <c r="Q54" s="166">
        <f t="shared" si="6"/>
        <v>2615.0529561598796</v>
      </c>
      <c r="R54" s="130">
        <f t="shared" si="7"/>
        <v>112849.37560858707</v>
      </c>
    </row>
    <row r="55" spans="1:18" x14ac:dyDescent="0.25">
      <c r="A55" s="114">
        <f t="shared" si="8"/>
        <v>46692</v>
      </c>
      <c r="B55" s="115">
        <v>42</v>
      </c>
      <c r="C55" s="116">
        <f t="shared" si="9"/>
        <v>110838.04891924086</v>
      </c>
      <c r="D55" s="117">
        <f t="shared" si="1"/>
        <v>304.80463452791224</v>
      </c>
      <c r="E55" s="117">
        <f t="shared" si="0"/>
        <v>2117.5113915030961</v>
      </c>
      <c r="F55" s="117">
        <f t="shared" si="2"/>
        <v>2422.3160260310083</v>
      </c>
      <c r="G55" s="116">
        <f t="shared" si="3"/>
        <v>108720.53752773776</v>
      </c>
      <c r="L55" s="165">
        <f t="shared" si="10"/>
        <v>46692</v>
      </c>
      <c r="M55" s="122">
        <v>42</v>
      </c>
      <c r="N55" s="130">
        <f t="shared" si="11"/>
        <v>112849.37560858707</v>
      </c>
      <c r="O55" s="166">
        <f t="shared" si="4"/>
        <v>310.33578292361489</v>
      </c>
      <c r="P55" s="166">
        <f t="shared" si="5"/>
        <v>2304.7171732362644</v>
      </c>
      <c r="Q55" s="166">
        <f t="shared" si="6"/>
        <v>2615.0529561598792</v>
      </c>
      <c r="R55" s="130">
        <f t="shared" si="7"/>
        <v>110544.65843535081</v>
      </c>
    </row>
    <row r="56" spans="1:18" x14ac:dyDescent="0.25">
      <c r="A56" s="114">
        <f t="shared" si="8"/>
        <v>46722</v>
      </c>
      <c r="B56" s="115">
        <v>43</v>
      </c>
      <c r="C56" s="116">
        <f t="shared" si="9"/>
        <v>108720.53752773776</v>
      </c>
      <c r="D56" s="117">
        <f t="shared" si="1"/>
        <v>298.98147820127872</v>
      </c>
      <c r="E56" s="117">
        <f t="shared" si="0"/>
        <v>2123.3345478297297</v>
      </c>
      <c r="F56" s="117">
        <f t="shared" si="2"/>
        <v>2422.3160260310083</v>
      </c>
      <c r="G56" s="116">
        <f t="shared" si="3"/>
        <v>106597.20297990803</v>
      </c>
      <c r="L56" s="165">
        <f t="shared" si="10"/>
        <v>46722</v>
      </c>
      <c r="M56" s="122">
        <v>43</v>
      </c>
      <c r="N56" s="130">
        <f t="shared" si="11"/>
        <v>110544.65843535081</v>
      </c>
      <c r="O56" s="166">
        <f t="shared" si="4"/>
        <v>303.99781069721513</v>
      </c>
      <c r="P56" s="166">
        <f t="shared" si="5"/>
        <v>2311.0551454626643</v>
      </c>
      <c r="Q56" s="166">
        <f t="shared" si="6"/>
        <v>2615.0529561598796</v>
      </c>
      <c r="R56" s="130">
        <f t="shared" si="7"/>
        <v>108233.60328988814</v>
      </c>
    </row>
    <row r="57" spans="1:18" x14ac:dyDescent="0.25">
      <c r="A57" s="114">
        <f t="shared" si="8"/>
        <v>46753</v>
      </c>
      <c r="B57" s="115">
        <v>44</v>
      </c>
      <c r="C57" s="116">
        <f t="shared" si="9"/>
        <v>106597.20297990803</v>
      </c>
      <c r="D57" s="117">
        <f t="shared" si="1"/>
        <v>293.14230819474699</v>
      </c>
      <c r="E57" s="117">
        <f t="shared" si="0"/>
        <v>2129.1737178362614</v>
      </c>
      <c r="F57" s="117">
        <f t="shared" si="2"/>
        <v>2422.3160260310083</v>
      </c>
      <c r="G57" s="116">
        <f t="shared" si="3"/>
        <v>104468.02926207177</v>
      </c>
      <c r="L57" s="165">
        <f t="shared" si="10"/>
        <v>46753</v>
      </c>
      <c r="M57" s="122">
        <v>44</v>
      </c>
      <c r="N57" s="130">
        <f t="shared" si="11"/>
        <v>108233.60328988814</v>
      </c>
      <c r="O57" s="166">
        <f t="shared" si="4"/>
        <v>297.64240904719281</v>
      </c>
      <c r="P57" s="166">
        <f t="shared" si="5"/>
        <v>2317.4105471126868</v>
      </c>
      <c r="Q57" s="166">
        <f t="shared" si="6"/>
        <v>2615.0529561598796</v>
      </c>
      <c r="R57" s="130">
        <f t="shared" si="7"/>
        <v>105916.19274277546</v>
      </c>
    </row>
    <row r="58" spans="1:18" x14ac:dyDescent="0.25">
      <c r="A58" s="114">
        <f t="shared" si="8"/>
        <v>46784</v>
      </c>
      <c r="B58" s="115">
        <v>45</v>
      </c>
      <c r="C58" s="116">
        <f t="shared" si="9"/>
        <v>104468.02926207177</v>
      </c>
      <c r="D58" s="117">
        <f t="shared" si="1"/>
        <v>287.28708047069722</v>
      </c>
      <c r="E58" s="117">
        <f t="shared" si="0"/>
        <v>2135.0289455603111</v>
      </c>
      <c r="F58" s="117">
        <f t="shared" si="2"/>
        <v>2422.3160260310083</v>
      </c>
      <c r="G58" s="116">
        <f t="shared" si="3"/>
        <v>102333.00031651146</v>
      </c>
      <c r="L58" s="165">
        <f t="shared" si="10"/>
        <v>46784</v>
      </c>
      <c r="M58" s="122">
        <v>45</v>
      </c>
      <c r="N58" s="130">
        <f t="shared" si="11"/>
        <v>105916.19274277546</v>
      </c>
      <c r="O58" s="166">
        <f t="shared" si="4"/>
        <v>291.26953004263294</v>
      </c>
      <c r="P58" s="166">
        <f t="shared" si="5"/>
        <v>2323.7834261172466</v>
      </c>
      <c r="Q58" s="166">
        <f t="shared" si="6"/>
        <v>2615.0529561598796</v>
      </c>
      <c r="R58" s="130">
        <f t="shared" si="7"/>
        <v>103592.40931665822</v>
      </c>
    </row>
    <row r="59" spans="1:18" x14ac:dyDescent="0.25">
      <c r="A59" s="114">
        <f t="shared" si="8"/>
        <v>46813</v>
      </c>
      <c r="B59" s="115">
        <v>46</v>
      </c>
      <c r="C59" s="116">
        <f t="shared" si="9"/>
        <v>102333.00031651146</v>
      </c>
      <c r="D59" s="117">
        <f t="shared" si="1"/>
        <v>281.41575087040633</v>
      </c>
      <c r="E59" s="117">
        <f t="shared" si="0"/>
        <v>2140.9002751606017</v>
      </c>
      <c r="F59" s="117">
        <f t="shared" si="2"/>
        <v>2422.3160260310078</v>
      </c>
      <c r="G59" s="116">
        <f t="shared" si="3"/>
        <v>100192.10004135086</v>
      </c>
      <c r="L59" s="165">
        <f t="shared" si="10"/>
        <v>46813</v>
      </c>
      <c r="M59" s="122">
        <v>46</v>
      </c>
      <c r="N59" s="130">
        <f t="shared" si="11"/>
        <v>103592.40931665822</v>
      </c>
      <c r="O59" s="166">
        <f t="shared" si="4"/>
        <v>284.87912562081044</v>
      </c>
      <c r="P59" s="166">
        <f t="shared" si="5"/>
        <v>2330.1738305390691</v>
      </c>
      <c r="Q59" s="166">
        <f t="shared" si="6"/>
        <v>2615.0529561598796</v>
      </c>
      <c r="R59" s="130">
        <f t="shared" si="7"/>
        <v>101262.23548611914</v>
      </c>
    </row>
    <row r="60" spans="1:18" x14ac:dyDescent="0.25">
      <c r="A60" s="114">
        <f t="shared" si="8"/>
        <v>46844</v>
      </c>
      <c r="B60" s="115">
        <v>47</v>
      </c>
      <c r="C60" s="116">
        <f t="shared" si="9"/>
        <v>100192.10004135086</v>
      </c>
      <c r="D60" s="117">
        <f t="shared" si="1"/>
        <v>275.5282751137147</v>
      </c>
      <c r="E60" s="117">
        <f t="shared" si="0"/>
        <v>2146.7877509172936</v>
      </c>
      <c r="F60" s="117">
        <f t="shared" si="2"/>
        <v>2422.3160260310083</v>
      </c>
      <c r="G60" s="116">
        <f t="shared" si="3"/>
        <v>98045.312290433561</v>
      </c>
      <c r="L60" s="165">
        <f t="shared" si="10"/>
        <v>46844</v>
      </c>
      <c r="M60" s="122">
        <v>47</v>
      </c>
      <c r="N60" s="130">
        <f t="shared" si="11"/>
        <v>101262.23548611914</v>
      </c>
      <c r="O60" s="166">
        <f t="shared" si="4"/>
        <v>278.47114758682801</v>
      </c>
      <c r="P60" s="166">
        <f t="shared" si="5"/>
        <v>2336.5818085730516</v>
      </c>
      <c r="Q60" s="166">
        <f t="shared" si="6"/>
        <v>2615.0529561598796</v>
      </c>
      <c r="R60" s="130">
        <f t="shared" si="7"/>
        <v>98925.653677546085</v>
      </c>
    </row>
    <row r="61" spans="1:18" x14ac:dyDescent="0.25">
      <c r="A61" s="114">
        <f t="shared" si="8"/>
        <v>46874</v>
      </c>
      <c r="B61" s="115">
        <v>48</v>
      </c>
      <c r="C61" s="116">
        <f t="shared" si="9"/>
        <v>98045.312290433561</v>
      </c>
      <c r="D61" s="117">
        <f t="shared" si="1"/>
        <v>269.62460879869218</v>
      </c>
      <c r="E61" s="117">
        <f t="shared" si="0"/>
        <v>2152.6914172323163</v>
      </c>
      <c r="F61" s="117">
        <f t="shared" si="2"/>
        <v>2422.3160260310087</v>
      </c>
      <c r="G61" s="116">
        <f t="shared" si="3"/>
        <v>95892.620873201246</v>
      </c>
      <c r="L61" s="165">
        <f t="shared" si="10"/>
        <v>46874</v>
      </c>
      <c r="M61" s="122">
        <v>48</v>
      </c>
      <c r="N61" s="130">
        <f t="shared" si="11"/>
        <v>98925.653677546085</v>
      </c>
      <c r="O61" s="166">
        <f t="shared" si="4"/>
        <v>272.04554761325215</v>
      </c>
      <c r="P61" s="166">
        <f t="shared" si="5"/>
        <v>2343.0074085466276</v>
      </c>
      <c r="Q61" s="166">
        <f t="shared" si="6"/>
        <v>2615.0529561598796</v>
      </c>
      <c r="R61" s="130">
        <f t="shared" si="7"/>
        <v>96582.646268999451</v>
      </c>
    </row>
    <row r="62" spans="1:18" x14ac:dyDescent="0.25">
      <c r="A62" s="114">
        <f t="shared" si="8"/>
        <v>46905</v>
      </c>
      <c r="B62" s="115">
        <v>49</v>
      </c>
      <c r="C62" s="116">
        <f t="shared" si="9"/>
        <v>95892.620873201246</v>
      </c>
      <c r="D62" s="117">
        <f t="shared" si="1"/>
        <v>263.70470740130327</v>
      </c>
      <c r="E62" s="117">
        <f t="shared" si="0"/>
        <v>2158.6113186297052</v>
      </c>
      <c r="F62" s="117">
        <f t="shared" si="2"/>
        <v>2422.3160260310087</v>
      </c>
      <c r="G62" s="116">
        <f t="shared" si="3"/>
        <v>93734.009554571545</v>
      </c>
      <c r="L62" s="165">
        <f t="shared" si="10"/>
        <v>46905</v>
      </c>
      <c r="M62" s="122">
        <v>49</v>
      </c>
      <c r="N62" s="130">
        <f t="shared" si="11"/>
        <v>96582.646268999451</v>
      </c>
      <c r="O62" s="166">
        <f t="shared" si="4"/>
        <v>265.6022772397489</v>
      </c>
      <c r="P62" s="166">
        <f t="shared" si="5"/>
        <v>2349.4506789201305</v>
      </c>
      <c r="Q62" s="166">
        <f t="shared" si="6"/>
        <v>2615.0529561598796</v>
      </c>
      <c r="R62" s="130">
        <f t="shared" si="7"/>
        <v>94233.195590079325</v>
      </c>
    </row>
    <row r="63" spans="1:18" x14ac:dyDescent="0.25">
      <c r="A63" s="114">
        <f t="shared" si="8"/>
        <v>46935</v>
      </c>
      <c r="B63" s="115">
        <v>50</v>
      </c>
      <c r="C63" s="116">
        <f t="shared" si="9"/>
        <v>93734.009554571545</v>
      </c>
      <c r="D63" s="117">
        <f t="shared" si="1"/>
        <v>257.76852627507157</v>
      </c>
      <c r="E63" s="117">
        <f t="shared" si="0"/>
        <v>2164.5474997559363</v>
      </c>
      <c r="F63" s="117">
        <f t="shared" si="2"/>
        <v>2422.3160260310078</v>
      </c>
      <c r="G63" s="116">
        <f t="shared" si="3"/>
        <v>91569.462054815609</v>
      </c>
      <c r="L63" s="165">
        <f t="shared" si="10"/>
        <v>46935</v>
      </c>
      <c r="M63" s="122">
        <v>50</v>
      </c>
      <c r="N63" s="130">
        <f t="shared" si="11"/>
        <v>94233.195590079325</v>
      </c>
      <c r="O63" s="166">
        <f t="shared" si="4"/>
        <v>259.14128787271858</v>
      </c>
      <c r="P63" s="166">
        <f t="shared" si="5"/>
        <v>2355.9116682871609</v>
      </c>
      <c r="Q63" s="166">
        <f t="shared" si="6"/>
        <v>2615.0529561598796</v>
      </c>
      <c r="R63" s="130">
        <f t="shared" si="7"/>
        <v>91877.283921792172</v>
      </c>
    </row>
    <row r="64" spans="1:18" x14ac:dyDescent="0.25">
      <c r="A64" s="114">
        <f t="shared" si="8"/>
        <v>46966</v>
      </c>
      <c r="B64" s="115">
        <v>51</v>
      </c>
      <c r="C64" s="116">
        <f t="shared" si="9"/>
        <v>91569.462054815609</v>
      </c>
      <c r="D64" s="117">
        <f t="shared" si="1"/>
        <v>251.8160206507427</v>
      </c>
      <c r="E64" s="117">
        <f t="shared" si="0"/>
        <v>2170.5000053802655</v>
      </c>
      <c r="F64" s="117">
        <f t="shared" si="2"/>
        <v>2422.3160260310083</v>
      </c>
      <c r="G64" s="116">
        <f t="shared" si="3"/>
        <v>89398.962049435344</v>
      </c>
      <c r="L64" s="165">
        <f t="shared" si="10"/>
        <v>46966</v>
      </c>
      <c r="M64" s="122">
        <v>51</v>
      </c>
      <c r="N64" s="130">
        <f t="shared" si="11"/>
        <v>91877.283921792172</v>
      </c>
      <c r="O64" s="166">
        <f t="shared" si="4"/>
        <v>252.66253078492886</v>
      </c>
      <c r="P64" s="166">
        <f t="shared" si="5"/>
        <v>2362.3904253749506</v>
      </c>
      <c r="Q64" s="166">
        <f t="shared" si="6"/>
        <v>2615.0529561598796</v>
      </c>
      <c r="R64" s="130">
        <f t="shared" si="7"/>
        <v>89514.893496417222</v>
      </c>
    </row>
    <row r="65" spans="1:18" x14ac:dyDescent="0.25">
      <c r="A65" s="114">
        <f t="shared" si="8"/>
        <v>46997</v>
      </c>
      <c r="B65" s="115">
        <v>52</v>
      </c>
      <c r="C65" s="116">
        <f t="shared" si="9"/>
        <v>89398.962049435344</v>
      </c>
      <c r="D65" s="117">
        <f t="shared" si="1"/>
        <v>245.84714563594702</v>
      </c>
      <c r="E65" s="117">
        <f t="shared" si="0"/>
        <v>2176.4688803950612</v>
      </c>
      <c r="F65" s="117">
        <f t="shared" si="2"/>
        <v>2422.3160260310083</v>
      </c>
      <c r="G65" s="116">
        <f t="shared" si="3"/>
        <v>87222.493169040288</v>
      </c>
      <c r="L65" s="165">
        <f t="shared" si="10"/>
        <v>46997</v>
      </c>
      <c r="M65" s="122">
        <v>52</v>
      </c>
      <c r="N65" s="130">
        <f t="shared" si="11"/>
        <v>89514.893496417222</v>
      </c>
      <c r="O65" s="166">
        <f t="shared" si="4"/>
        <v>246.16595711514773</v>
      </c>
      <c r="P65" s="166">
        <f t="shared" si="5"/>
        <v>2368.886999044732</v>
      </c>
      <c r="Q65" s="166">
        <f t="shared" si="6"/>
        <v>2615.0529561598796</v>
      </c>
      <c r="R65" s="130">
        <f t="shared" si="7"/>
        <v>87146.006497372495</v>
      </c>
    </row>
    <row r="66" spans="1:18" x14ac:dyDescent="0.25">
      <c r="A66" s="114">
        <f t="shared" si="8"/>
        <v>47027</v>
      </c>
      <c r="B66" s="115">
        <v>53</v>
      </c>
      <c r="C66" s="116">
        <f t="shared" si="9"/>
        <v>87222.493169040288</v>
      </c>
      <c r="D66" s="117">
        <f t="shared" si="1"/>
        <v>239.86185621486061</v>
      </c>
      <c r="E66" s="117">
        <f t="shared" si="0"/>
        <v>2182.4541698161479</v>
      </c>
      <c r="F66" s="117">
        <f t="shared" si="2"/>
        <v>2422.3160260310087</v>
      </c>
      <c r="G66" s="116">
        <f t="shared" si="3"/>
        <v>85040.03899922414</v>
      </c>
      <c r="L66" s="165">
        <f t="shared" si="10"/>
        <v>47027</v>
      </c>
      <c r="M66" s="122">
        <v>53</v>
      </c>
      <c r="N66" s="130">
        <f t="shared" si="11"/>
        <v>87146.006497372495</v>
      </c>
      <c r="O66" s="166">
        <f t="shared" si="4"/>
        <v>239.65151786777474</v>
      </c>
      <c r="P66" s="166">
        <f t="shared" si="5"/>
        <v>2375.401438292105</v>
      </c>
      <c r="Q66" s="166">
        <f t="shared" si="6"/>
        <v>2615.0529561598796</v>
      </c>
      <c r="R66" s="130">
        <f t="shared" si="7"/>
        <v>84770.605059080393</v>
      </c>
    </row>
    <row r="67" spans="1:18" x14ac:dyDescent="0.25">
      <c r="A67" s="114">
        <f t="shared" si="8"/>
        <v>47058</v>
      </c>
      <c r="B67" s="115">
        <v>54</v>
      </c>
      <c r="C67" s="116">
        <f t="shared" si="9"/>
        <v>85040.03899922414</v>
      </c>
      <c r="D67" s="117">
        <f t="shared" si="1"/>
        <v>233.86010724786615</v>
      </c>
      <c r="E67" s="117">
        <f t="shared" si="0"/>
        <v>2188.4559187831419</v>
      </c>
      <c r="F67" s="117">
        <f t="shared" si="2"/>
        <v>2422.3160260310078</v>
      </c>
      <c r="G67" s="116">
        <f t="shared" si="3"/>
        <v>82851.583080440992</v>
      </c>
      <c r="L67" s="165">
        <f t="shared" si="10"/>
        <v>47058</v>
      </c>
      <c r="M67" s="122">
        <v>54</v>
      </c>
      <c r="N67" s="130">
        <f t="shared" si="11"/>
        <v>84770.605059080393</v>
      </c>
      <c r="O67" s="166">
        <f t="shared" si="4"/>
        <v>233.11916391247144</v>
      </c>
      <c r="P67" s="166">
        <f t="shared" si="5"/>
        <v>2381.9337922474078</v>
      </c>
      <c r="Q67" s="166">
        <f t="shared" si="6"/>
        <v>2615.0529561598792</v>
      </c>
      <c r="R67" s="130">
        <f t="shared" si="7"/>
        <v>82388.671266832986</v>
      </c>
    </row>
    <row r="68" spans="1:18" x14ac:dyDescent="0.25">
      <c r="A68" s="114">
        <f t="shared" si="8"/>
        <v>47088</v>
      </c>
      <c r="B68" s="115">
        <v>55</v>
      </c>
      <c r="C68" s="116">
        <f t="shared" si="9"/>
        <v>82851.583080440992</v>
      </c>
      <c r="D68" s="117">
        <f t="shared" si="1"/>
        <v>227.84185347121252</v>
      </c>
      <c r="E68" s="117">
        <f t="shared" si="0"/>
        <v>2194.4741725597955</v>
      </c>
      <c r="F68" s="117">
        <f t="shared" si="2"/>
        <v>2422.3160260310078</v>
      </c>
      <c r="G68" s="116">
        <f t="shared" si="3"/>
        <v>80657.108907881193</v>
      </c>
      <c r="L68" s="165">
        <f t="shared" si="10"/>
        <v>47088</v>
      </c>
      <c r="M68" s="122">
        <v>55</v>
      </c>
      <c r="N68" s="130">
        <f t="shared" si="11"/>
        <v>82388.671266832986</v>
      </c>
      <c r="O68" s="166">
        <f t="shared" si="4"/>
        <v>226.56884598379105</v>
      </c>
      <c r="P68" s="166">
        <f t="shared" si="5"/>
        <v>2388.4841101760885</v>
      </c>
      <c r="Q68" s="166">
        <f t="shared" si="6"/>
        <v>2615.0529561598796</v>
      </c>
      <c r="R68" s="130">
        <f t="shared" si="7"/>
        <v>80000.187156656903</v>
      </c>
    </row>
    <row r="69" spans="1:18" x14ac:dyDescent="0.25">
      <c r="A69" s="114">
        <f t="shared" si="8"/>
        <v>47119</v>
      </c>
      <c r="B69" s="115">
        <v>56</v>
      </c>
      <c r="C69" s="116">
        <f t="shared" si="9"/>
        <v>80657.108907881193</v>
      </c>
      <c r="D69" s="117">
        <f t="shared" si="1"/>
        <v>221.80704949667313</v>
      </c>
      <c r="E69" s="117">
        <f t="shared" si="0"/>
        <v>2200.5089765343355</v>
      </c>
      <c r="F69" s="117">
        <f t="shared" si="2"/>
        <v>2422.3160260310087</v>
      </c>
      <c r="G69" s="116">
        <f t="shared" si="3"/>
        <v>78456.599931346864</v>
      </c>
      <c r="L69" s="165">
        <f t="shared" si="10"/>
        <v>47119</v>
      </c>
      <c r="M69" s="122">
        <v>56</v>
      </c>
      <c r="N69" s="130">
        <f t="shared" si="11"/>
        <v>80000.187156656903</v>
      </c>
      <c r="O69" s="166">
        <f t="shared" si="4"/>
        <v>220.00051468080682</v>
      </c>
      <c r="P69" s="166">
        <f t="shared" si="5"/>
        <v>2395.052441479073</v>
      </c>
      <c r="Q69" s="166">
        <f t="shared" si="6"/>
        <v>2615.0529561598796</v>
      </c>
      <c r="R69" s="130">
        <f t="shared" si="7"/>
        <v>77605.134715177832</v>
      </c>
    </row>
    <row r="70" spans="1:18" x14ac:dyDescent="0.25">
      <c r="A70" s="114">
        <f t="shared" si="8"/>
        <v>47150</v>
      </c>
      <c r="B70" s="115">
        <v>57</v>
      </c>
      <c r="C70" s="116">
        <f t="shared" si="9"/>
        <v>78456.599931346864</v>
      </c>
      <c r="D70" s="117">
        <f t="shared" si="1"/>
        <v>215.75564981120365</v>
      </c>
      <c r="E70" s="117">
        <f t="shared" si="0"/>
        <v>2206.5603762198048</v>
      </c>
      <c r="F70" s="117">
        <f t="shared" si="2"/>
        <v>2422.3160260310083</v>
      </c>
      <c r="G70" s="116">
        <f t="shared" si="3"/>
        <v>76250.039555127063</v>
      </c>
      <c r="L70" s="165">
        <f t="shared" si="10"/>
        <v>47150</v>
      </c>
      <c r="M70" s="122">
        <v>57</v>
      </c>
      <c r="N70" s="130">
        <f t="shared" si="11"/>
        <v>77605.134715177832</v>
      </c>
      <c r="O70" s="166">
        <f t="shared" si="4"/>
        <v>213.41412046673938</v>
      </c>
      <c r="P70" s="166">
        <f t="shared" si="5"/>
        <v>2401.6388356931402</v>
      </c>
      <c r="Q70" s="166">
        <f t="shared" si="6"/>
        <v>2615.0529561598796</v>
      </c>
      <c r="R70" s="130">
        <f t="shared" si="7"/>
        <v>75203.49587948469</v>
      </c>
    </row>
    <row r="71" spans="1:18" x14ac:dyDescent="0.25">
      <c r="A71" s="114">
        <f t="shared" si="8"/>
        <v>47178</v>
      </c>
      <c r="B71" s="115">
        <v>58</v>
      </c>
      <c r="C71" s="116">
        <f t="shared" si="9"/>
        <v>76250.039555127063</v>
      </c>
      <c r="D71" s="117">
        <f t="shared" si="1"/>
        <v>209.68760877659929</v>
      </c>
      <c r="E71" s="117">
        <f t="shared" si="0"/>
        <v>2212.6284172544092</v>
      </c>
      <c r="F71" s="117">
        <f t="shared" si="2"/>
        <v>2422.3160260310087</v>
      </c>
      <c r="G71" s="116">
        <f t="shared" si="3"/>
        <v>74037.411137872652</v>
      </c>
      <c r="L71" s="165">
        <f t="shared" si="10"/>
        <v>47178</v>
      </c>
      <c r="M71" s="122">
        <v>58</v>
      </c>
      <c r="N71" s="130">
        <f t="shared" si="11"/>
        <v>75203.49587948469</v>
      </c>
      <c r="O71" s="166">
        <f t="shared" si="4"/>
        <v>206.80961366858327</v>
      </c>
      <c r="P71" s="166">
        <f t="shared" si="5"/>
        <v>2408.2433424912965</v>
      </c>
      <c r="Q71" s="166">
        <f t="shared" si="6"/>
        <v>2615.0529561598796</v>
      </c>
      <c r="R71" s="130">
        <f t="shared" si="7"/>
        <v>72795.252536993386</v>
      </c>
    </row>
    <row r="72" spans="1:18" x14ac:dyDescent="0.25">
      <c r="A72" s="114">
        <f t="shared" si="8"/>
        <v>47209</v>
      </c>
      <c r="B72" s="115">
        <v>59</v>
      </c>
      <c r="C72" s="116">
        <f t="shared" si="9"/>
        <v>74037.411137872652</v>
      </c>
      <c r="D72" s="117">
        <f t="shared" si="1"/>
        <v>203.60288062914961</v>
      </c>
      <c r="E72" s="117">
        <f t="shared" si="0"/>
        <v>2218.7131454018586</v>
      </c>
      <c r="F72" s="117">
        <f t="shared" si="2"/>
        <v>2422.3160260310083</v>
      </c>
      <c r="G72" s="116">
        <f t="shared" si="3"/>
        <v>71818.697992470799</v>
      </c>
      <c r="L72" s="165">
        <f t="shared" si="10"/>
        <v>47209</v>
      </c>
      <c r="M72" s="122">
        <v>59</v>
      </c>
      <c r="N72" s="130">
        <f t="shared" si="11"/>
        <v>72795.252536993386</v>
      </c>
      <c r="O72" s="166">
        <f t="shared" si="4"/>
        <v>200.18694447673215</v>
      </c>
      <c r="P72" s="166">
        <f t="shared" si="5"/>
        <v>2414.8660116831475</v>
      </c>
      <c r="Q72" s="166">
        <f t="shared" si="6"/>
        <v>2615.0529561598796</v>
      </c>
      <c r="R72" s="130">
        <f t="shared" si="7"/>
        <v>70380.386525310241</v>
      </c>
    </row>
    <row r="73" spans="1:18" x14ac:dyDescent="0.25">
      <c r="A73" s="114">
        <f t="shared" si="8"/>
        <v>47239</v>
      </c>
      <c r="B73" s="115">
        <v>60</v>
      </c>
      <c r="C73" s="116">
        <f>G72</f>
        <v>71818.697992470799</v>
      </c>
      <c r="D73" s="117">
        <f t="shared" si="1"/>
        <v>197.50141947929447</v>
      </c>
      <c r="E73" s="117">
        <f t="shared" si="0"/>
        <v>2224.8146065517135</v>
      </c>
      <c r="F73" s="117">
        <f t="shared" si="2"/>
        <v>2422.3160260310078</v>
      </c>
      <c r="G73" s="116">
        <f>C73-E73</f>
        <v>69593.883385919093</v>
      </c>
      <c r="L73" s="165">
        <f t="shared" si="10"/>
        <v>47239</v>
      </c>
      <c r="M73" s="122">
        <v>60</v>
      </c>
      <c r="N73" s="130">
        <f>R72</f>
        <v>70380.386525310241</v>
      </c>
      <c r="O73" s="166">
        <f t="shared" si="4"/>
        <v>193.54606294460351</v>
      </c>
      <c r="P73" s="166">
        <f t="shared" si="5"/>
        <v>2421.5068932152758</v>
      </c>
      <c r="Q73" s="166">
        <f t="shared" si="6"/>
        <v>2615.0529561598792</v>
      </c>
      <c r="R73" s="130">
        <f>N73-P73</f>
        <v>67958.879632094962</v>
      </c>
    </row>
    <row r="74" spans="1:18" x14ac:dyDescent="0.25">
      <c r="A74" s="114">
        <f t="shared" si="8"/>
        <v>47270</v>
      </c>
      <c r="B74" s="115">
        <v>61</v>
      </c>
      <c r="C74" s="116">
        <f t="shared" ref="C74:C100" si="12">G73</f>
        <v>69593.883385919093</v>
      </c>
      <c r="D74" s="117">
        <f t="shared" si="1"/>
        <v>191.38317931127727</v>
      </c>
      <c r="E74" s="117">
        <f t="shared" si="0"/>
        <v>2230.9328467197311</v>
      </c>
      <c r="F74" s="117">
        <f t="shared" si="2"/>
        <v>2422.3160260310083</v>
      </c>
      <c r="G74" s="116">
        <f t="shared" ref="G74:G100" si="13">C74-E74</f>
        <v>67362.950539199359</v>
      </c>
      <c r="L74" s="165">
        <f t="shared" si="10"/>
        <v>47270</v>
      </c>
      <c r="M74" s="122">
        <v>61</v>
      </c>
      <c r="N74" s="130">
        <f t="shared" ref="N74:N100" si="14">R73</f>
        <v>67958.879632094962</v>
      </c>
      <c r="O74" s="166">
        <f t="shared" si="4"/>
        <v>186.8869189882615</v>
      </c>
      <c r="P74" s="166">
        <f t="shared" si="5"/>
        <v>2428.166037171618</v>
      </c>
      <c r="Q74" s="166">
        <f t="shared" si="6"/>
        <v>2615.0529561598796</v>
      </c>
      <c r="R74" s="130">
        <f t="shared" ref="R74:R100" si="15">N74-P74</f>
        <v>65530.713594923342</v>
      </c>
    </row>
    <row r="75" spans="1:18" x14ac:dyDescent="0.25">
      <c r="A75" s="114">
        <f t="shared" si="8"/>
        <v>47300</v>
      </c>
      <c r="B75" s="115">
        <v>62</v>
      </c>
      <c r="C75" s="116">
        <f t="shared" si="12"/>
        <v>67362.950539199359</v>
      </c>
      <c r="D75" s="117">
        <f t="shared" si="1"/>
        <v>185.24811398279797</v>
      </c>
      <c r="E75" s="117">
        <f t="shared" si="0"/>
        <v>2237.0679120482105</v>
      </c>
      <c r="F75" s="117">
        <f t="shared" si="2"/>
        <v>2422.3160260310083</v>
      </c>
      <c r="G75" s="116">
        <f t="shared" si="13"/>
        <v>65125.88262715115</v>
      </c>
      <c r="L75" s="165">
        <f t="shared" si="10"/>
        <v>47300</v>
      </c>
      <c r="M75" s="122">
        <v>62</v>
      </c>
      <c r="N75" s="130">
        <f t="shared" si="14"/>
        <v>65530.713594923342</v>
      </c>
      <c r="O75" s="166">
        <f t="shared" si="4"/>
        <v>180.20946238603952</v>
      </c>
      <c r="P75" s="166">
        <f t="shared" si="5"/>
        <v>2434.8434937738402</v>
      </c>
      <c r="Q75" s="166">
        <f t="shared" si="6"/>
        <v>2615.0529561598796</v>
      </c>
      <c r="R75" s="130">
        <f t="shared" si="15"/>
        <v>63095.8701011495</v>
      </c>
    </row>
    <row r="76" spans="1:18" x14ac:dyDescent="0.25">
      <c r="A76" s="114">
        <f t="shared" si="8"/>
        <v>47331</v>
      </c>
      <c r="B76" s="115">
        <v>63</v>
      </c>
      <c r="C76" s="116">
        <f t="shared" si="12"/>
        <v>65125.88262715115</v>
      </c>
      <c r="D76" s="117">
        <f t="shared" si="1"/>
        <v>179.09617722466541</v>
      </c>
      <c r="E76" s="117">
        <f t="shared" si="0"/>
        <v>2243.2198488063427</v>
      </c>
      <c r="F76" s="117">
        <f t="shared" si="2"/>
        <v>2422.3160260310083</v>
      </c>
      <c r="G76" s="116">
        <f t="shared" si="13"/>
        <v>62882.662778344806</v>
      </c>
      <c r="L76" s="165">
        <f t="shared" si="10"/>
        <v>47331</v>
      </c>
      <c r="M76" s="122">
        <v>63</v>
      </c>
      <c r="N76" s="130">
        <f t="shared" si="14"/>
        <v>63095.8701011495</v>
      </c>
      <c r="O76" s="166">
        <f t="shared" si="4"/>
        <v>173.51364277816145</v>
      </c>
      <c r="P76" s="166">
        <f t="shared" si="5"/>
        <v>2441.5393133817179</v>
      </c>
      <c r="Q76" s="166">
        <f t="shared" si="6"/>
        <v>2615.0529561598792</v>
      </c>
      <c r="R76" s="130">
        <f t="shared" si="15"/>
        <v>60654.33078776778</v>
      </c>
    </row>
    <row r="77" spans="1:18" x14ac:dyDescent="0.25">
      <c r="A77" s="114">
        <f t="shared" si="8"/>
        <v>47362</v>
      </c>
      <c r="B77" s="115">
        <v>64</v>
      </c>
      <c r="C77" s="116">
        <f t="shared" si="12"/>
        <v>62882.662778344806</v>
      </c>
      <c r="D77" s="117">
        <f t="shared" si="1"/>
        <v>172.92732264044798</v>
      </c>
      <c r="E77" s="117">
        <f t="shared" si="0"/>
        <v>2249.3887033905603</v>
      </c>
      <c r="F77" s="117">
        <f t="shared" si="2"/>
        <v>2422.3160260310083</v>
      </c>
      <c r="G77" s="116">
        <f t="shared" si="13"/>
        <v>60633.274074954243</v>
      </c>
      <c r="L77" s="165">
        <f t="shared" si="10"/>
        <v>47362</v>
      </c>
      <c r="M77" s="122">
        <v>64</v>
      </c>
      <c r="N77" s="130">
        <f t="shared" si="14"/>
        <v>60654.33078776778</v>
      </c>
      <c r="O77" s="166">
        <f t="shared" si="4"/>
        <v>166.79940966636175</v>
      </c>
      <c r="P77" s="166">
        <f t="shared" si="5"/>
        <v>2448.2535464935177</v>
      </c>
      <c r="Q77" s="166">
        <f t="shared" si="6"/>
        <v>2615.0529561598796</v>
      </c>
      <c r="R77" s="130">
        <f t="shared" si="15"/>
        <v>58206.077241274259</v>
      </c>
    </row>
    <row r="78" spans="1:18" x14ac:dyDescent="0.25">
      <c r="A78" s="114">
        <f t="shared" si="8"/>
        <v>47392</v>
      </c>
      <c r="B78" s="115">
        <v>65</v>
      </c>
      <c r="C78" s="116">
        <f t="shared" si="12"/>
        <v>60633.274074954243</v>
      </c>
      <c r="D78" s="117">
        <f t="shared" si="1"/>
        <v>166.74150370612395</v>
      </c>
      <c r="E78" s="117">
        <f t="shared" ref="E78:E100" si="16">PPMT($E$10/12,B78,$E$7,-$E$8,$E$9,0)</f>
        <v>2255.5745223248841</v>
      </c>
      <c r="F78" s="117">
        <f t="shared" si="2"/>
        <v>2422.3160260310083</v>
      </c>
      <c r="G78" s="116">
        <f t="shared" si="13"/>
        <v>58377.699552629361</v>
      </c>
      <c r="L78" s="165">
        <f t="shared" si="10"/>
        <v>47392</v>
      </c>
      <c r="M78" s="122">
        <v>65</v>
      </c>
      <c r="N78" s="130">
        <f t="shared" si="14"/>
        <v>58206.077241274259</v>
      </c>
      <c r="O78" s="166">
        <f t="shared" si="4"/>
        <v>160.06671241350458</v>
      </c>
      <c r="P78" s="166">
        <f t="shared" si="5"/>
        <v>2454.9862437463753</v>
      </c>
      <c r="Q78" s="166">
        <f t="shared" si="6"/>
        <v>2615.0529561598801</v>
      </c>
      <c r="R78" s="130">
        <f t="shared" si="15"/>
        <v>55751.090997527885</v>
      </c>
    </row>
    <row r="79" spans="1:18" x14ac:dyDescent="0.25">
      <c r="A79" s="114">
        <f t="shared" si="8"/>
        <v>47423</v>
      </c>
      <c r="B79" s="115">
        <v>66</v>
      </c>
      <c r="C79" s="116">
        <f t="shared" si="12"/>
        <v>58377.699552629361</v>
      </c>
      <c r="D79" s="117">
        <f t="shared" ref="D79:D100" si="17">IPMT($E$10/12,B79,$E$7,-$E$8,$E$9,0)</f>
        <v>160.53867376973051</v>
      </c>
      <c r="E79" s="117">
        <f t="shared" si="16"/>
        <v>2261.7773522612774</v>
      </c>
      <c r="F79" s="117">
        <f t="shared" ref="F79:F100" si="18">SUM(D79:E79)</f>
        <v>2422.3160260310078</v>
      </c>
      <c r="G79" s="116">
        <f t="shared" si="13"/>
        <v>56115.922200368084</v>
      </c>
      <c r="L79" s="165">
        <f t="shared" si="10"/>
        <v>47423</v>
      </c>
      <c r="M79" s="122">
        <v>66</v>
      </c>
      <c r="N79" s="130">
        <f t="shared" si="14"/>
        <v>55751.090997527885</v>
      </c>
      <c r="O79" s="166">
        <f t="shared" ref="O79:O100" si="19">IPMT($P$10/12,M79,$P$7,-$P$8,$P$9,0)</f>
        <v>153.31550024320202</v>
      </c>
      <c r="P79" s="166">
        <f t="shared" ref="P79:P100" si="20">PPMT($P$10/12,M79,$P$7,-$P$8,$P$9,0)</f>
        <v>2461.7374559166774</v>
      </c>
      <c r="Q79" s="166">
        <f t="shared" ref="Q79:Q100" si="21">SUM(O79:P79)</f>
        <v>2615.0529561598796</v>
      </c>
      <c r="R79" s="130">
        <f t="shared" si="15"/>
        <v>53289.353541611206</v>
      </c>
    </row>
    <row r="80" spans="1:18" x14ac:dyDescent="0.25">
      <c r="A80" s="114">
        <f t="shared" si="8"/>
        <v>47453</v>
      </c>
      <c r="B80" s="115">
        <v>67</v>
      </c>
      <c r="C80" s="116">
        <f t="shared" si="12"/>
        <v>56115.922200368084</v>
      </c>
      <c r="D80" s="117">
        <f t="shared" si="17"/>
        <v>154.31878605101198</v>
      </c>
      <c r="E80" s="117">
        <f t="shared" si="16"/>
        <v>2267.9972399799963</v>
      </c>
      <c r="F80" s="117">
        <f t="shared" si="18"/>
        <v>2422.3160260310083</v>
      </c>
      <c r="G80" s="116">
        <f t="shared" si="13"/>
        <v>53847.924960388089</v>
      </c>
      <c r="L80" s="165">
        <f t="shared" si="10"/>
        <v>47453</v>
      </c>
      <c r="M80" s="122">
        <v>67</v>
      </c>
      <c r="N80" s="130">
        <f t="shared" si="14"/>
        <v>53289.353541611206</v>
      </c>
      <c r="O80" s="166">
        <f t="shared" si="19"/>
        <v>146.54572223943117</v>
      </c>
      <c r="P80" s="166">
        <f t="shared" si="20"/>
        <v>2468.5072339204485</v>
      </c>
      <c r="Q80" s="166">
        <f t="shared" si="21"/>
        <v>2615.0529561598796</v>
      </c>
      <c r="R80" s="130">
        <f t="shared" si="15"/>
        <v>50820.846307690757</v>
      </c>
    </row>
    <row r="81" spans="1:18" x14ac:dyDescent="0.25">
      <c r="A81" s="114">
        <f t="shared" ref="A81:A100" si="22">EDATE(A80,1)</f>
        <v>47484</v>
      </c>
      <c r="B81" s="115">
        <v>68</v>
      </c>
      <c r="C81" s="116">
        <f t="shared" si="12"/>
        <v>53847.924960388089</v>
      </c>
      <c r="D81" s="117">
        <f t="shared" si="17"/>
        <v>148.08179364106701</v>
      </c>
      <c r="E81" s="117">
        <f t="shared" si="16"/>
        <v>2274.2342323899416</v>
      </c>
      <c r="F81" s="117">
        <f t="shared" si="18"/>
        <v>2422.3160260310087</v>
      </c>
      <c r="G81" s="116">
        <f t="shared" si="13"/>
        <v>51573.690727998146</v>
      </c>
      <c r="L81" s="165">
        <f t="shared" ref="L81:L100" si="23">EDATE(L80,1)</f>
        <v>47484</v>
      </c>
      <c r="M81" s="122">
        <v>68</v>
      </c>
      <c r="N81" s="130">
        <f t="shared" si="14"/>
        <v>50820.846307690757</v>
      </c>
      <c r="O81" s="166">
        <f t="shared" si="19"/>
        <v>139.75732734614994</v>
      </c>
      <c r="P81" s="166">
        <f t="shared" si="20"/>
        <v>2475.2956288137298</v>
      </c>
      <c r="Q81" s="166">
        <f t="shared" si="21"/>
        <v>2615.0529561598796</v>
      </c>
      <c r="R81" s="130">
        <f t="shared" si="15"/>
        <v>48345.550678877029</v>
      </c>
    </row>
    <row r="82" spans="1:18" x14ac:dyDescent="0.25">
      <c r="A82" s="114">
        <f t="shared" si="22"/>
        <v>47515</v>
      </c>
      <c r="B82" s="115">
        <v>69</v>
      </c>
      <c r="C82" s="116">
        <f t="shared" si="12"/>
        <v>51573.690727998146</v>
      </c>
      <c r="D82" s="117">
        <f t="shared" si="17"/>
        <v>141.82764950199467</v>
      </c>
      <c r="E82" s="117">
        <f t="shared" si="16"/>
        <v>2280.4883765290133</v>
      </c>
      <c r="F82" s="117">
        <f t="shared" si="18"/>
        <v>2422.3160260310078</v>
      </c>
      <c r="G82" s="116">
        <f t="shared" si="13"/>
        <v>49293.202351469132</v>
      </c>
      <c r="L82" s="165">
        <f t="shared" si="23"/>
        <v>47515</v>
      </c>
      <c r="M82" s="122">
        <v>69</v>
      </c>
      <c r="N82" s="130">
        <f t="shared" si="14"/>
        <v>48345.550678877029</v>
      </c>
      <c r="O82" s="166">
        <f t="shared" si="19"/>
        <v>132.95026436691219</v>
      </c>
      <c r="P82" s="166">
        <f t="shared" si="20"/>
        <v>2482.1026917929671</v>
      </c>
      <c r="Q82" s="166">
        <f t="shared" si="21"/>
        <v>2615.0529561598792</v>
      </c>
      <c r="R82" s="130">
        <f t="shared" si="15"/>
        <v>45863.447987084059</v>
      </c>
    </row>
    <row r="83" spans="1:18" x14ac:dyDescent="0.25">
      <c r="A83" s="114">
        <f t="shared" si="22"/>
        <v>47543</v>
      </c>
      <c r="B83" s="115">
        <v>70</v>
      </c>
      <c r="C83" s="116">
        <f t="shared" si="12"/>
        <v>49293.202351469132</v>
      </c>
      <c r="D83" s="117">
        <f t="shared" si="17"/>
        <v>135.55630646653989</v>
      </c>
      <c r="E83" s="117">
        <f t="shared" si="16"/>
        <v>2286.7597195644685</v>
      </c>
      <c r="F83" s="117">
        <f t="shared" si="18"/>
        <v>2422.3160260310083</v>
      </c>
      <c r="G83" s="116">
        <f t="shared" si="13"/>
        <v>47006.442631904662</v>
      </c>
      <c r="L83" s="165">
        <f t="shared" si="23"/>
        <v>47543</v>
      </c>
      <c r="M83" s="122">
        <v>70</v>
      </c>
      <c r="N83" s="130">
        <f t="shared" si="14"/>
        <v>45863.447987084059</v>
      </c>
      <c r="O83" s="166">
        <f t="shared" si="19"/>
        <v>126.12448196448152</v>
      </c>
      <c r="P83" s="166">
        <f t="shared" si="20"/>
        <v>2488.9284741953979</v>
      </c>
      <c r="Q83" s="166">
        <f t="shared" si="21"/>
        <v>2615.0529561598796</v>
      </c>
      <c r="R83" s="130">
        <f t="shared" si="15"/>
        <v>43374.519512888663</v>
      </c>
    </row>
    <row r="84" spans="1:18" x14ac:dyDescent="0.25">
      <c r="A84" s="114">
        <f t="shared" si="22"/>
        <v>47574</v>
      </c>
      <c r="B84" s="115">
        <v>71</v>
      </c>
      <c r="C84" s="116">
        <f t="shared" si="12"/>
        <v>47006.442631904662</v>
      </c>
      <c r="D84" s="117">
        <f t="shared" si="17"/>
        <v>129.2677172377376</v>
      </c>
      <c r="E84" s="117">
        <f t="shared" si="16"/>
        <v>2293.0483087932707</v>
      </c>
      <c r="F84" s="117">
        <f t="shared" si="18"/>
        <v>2422.3160260310083</v>
      </c>
      <c r="G84" s="116">
        <f t="shared" si="13"/>
        <v>44713.394323111388</v>
      </c>
      <c r="L84" s="165">
        <f t="shared" si="23"/>
        <v>47574</v>
      </c>
      <c r="M84" s="122">
        <v>71</v>
      </c>
      <c r="N84" s="130">
        <f t="shared" si="14"/>
        <v>43374.519512888663</v>
      </c>
      <c r="O84" s="166">
        <f t="shared" si="19"/>
        <v>119.27992866044417</v>
      </c>
      <c r="P84" s="166">
        <f t="shared" si="20"/>
        <v>2495.7730274994356</v>
      </c>
      <c r="Q84" s="166">
        <f t="shared" si="21"/>
        <v>2615.0529561598796</v>
      </c>
      <c r="R84" s="130">
        <f t="shared" si="15"/>
        <v>40878.746485389231</v>
      </c>
    </row>
    <row r="85" spans="1:18" x14ac:dyDescent="0.25">
      <c r="A85" s="114">
        <f t="shared" si="22"/>
        <v>47604</v>
      </c>
      <c r="B85" s="115">
        <v>72</v>
      </c>
      <c r="C85" s="116">
        <f t="shared" si="12"/>
        <v>44713.394323111388</v>
      </c>
      <c r="D85" s="117">
        <f t="shared" si="17"/>
        <v>122.96183438855608</v>
      </c>
      <c r="E85" s="117">
        <f t="shared" si="16"/>
        <v>2299.3541916424524</v>
      </c>
      <c r="F85" s="117">
        <f t="shared" si="18"/>
        <v>2422.3160260310083</v>
      </c>
      <c r="G85" s="116">
        <f t="shared" si="13"/>
        <v>42414.040131468937</v>
      </c>
      <c r="L85" s="165">
        <f t="shared" si="23"/>
        <v>47604</v>
      </c>
      <c r="M85" s="122">
        <v>72</v>
      </c>
      <c r="N85" s="130">
        <f t="shared" si="14"/>
        <v>40878.746485389231</v>
      </c>
      <c r="O85" s="166">
        <f t="shared" si="19"/>
        <v>112.41655283482072</v>
      </c>
      <c r="P85" s="166">
        <f t="shared" si="20"/>
        <v>2502.6364033250588</v>
      </c>
      <c r="Q85" s="166">
        <f t="shared" si="21"/>
        <v>2615.0529561598796</v>
      </c>
      <c r="R85" s="130">
        <f t="shared" si="15"/>
        <v>38376.110082064173</v>
      </c>
    </row>
    <row r="86" spans="1:18" x14ac:dyDescent="0.25">
      <c r="A86" s="114">
        <f t="shared" si="22"/>
        <v>47635</v>
      </c>
      <c r="B86" s="115">
        <v>73</v>
      </c>
      <c r="C86" s="116">
        <f t="shared" si="12"/>
        <v>42414.040131468937</v>
      </c>
      <c r="D86" s="117">
        <f t="shared" si="17"/>
        <v>116.63861036153936</v>
      </c>
      <c r="E86" s="117">
        <f t="shared" si="16"/>
        <v>2305.6774156694687</v>
      </c>
      <c r="F86" s="117">
        <f t="shared" si="18"/>
        <v>2422.3160260310083</v>
      </c>
      <c r="G86" s="116">
        <f t="shared" si="13"/>
        <v>40108.362715799471</v>
      </c>
      <c r="L86" s="165">
        <f t="shared" si="23"/>
        <v>47635</v>
      </c>
      <c r="M86" s="122">
        <v>73</v>
      </c>
      <c r="N86" s="130">
        <f t="shared" si="14"/>
        <v>38376.110082064173</v>
      </c>
      <c r="O86" s="166">
        <f t="shared" si="19"/>
        <v>105.53430272567682</v>
      </c>
      <c r="P86" s="166">
        <f t="shared" si="20"/>
        <v>2509.5186534342024</v>
      </c>
      <c r="Q86" s="166">
        <f t="shared" si="21"/>
        <v>2615.0529561598792</v>
      </c>
      <c r="R86" s="130">
        <f t="shared" si="15"/>
        <v>35866.591428629974</v>
      </c>
    </row>
    <row r="87" spans="1:18" x14ac:dyDescent="0.25">
      <c r="A87" s="114">
        <f t="shared" si="22"/>
        <v>47665</v>
      </c>
      <c r="B87" s="115">
        <v>74</v>
      </c>
      <c r="C87" s="116">
        <f t="shared" si="12"/>
        <v>40108.362715799471</v>
      </c>
      <c r="D87" s="117">
        <f t="shared" si="17"/>
        <v>110.29799746844832</v>
      </c>
      <c r="E87" s="117">
        <f t="shared" si="16"/>
        <v>2312.0180285625602</v>
      </c>
      <c r="F87" s="117">
        <f t="shared" si="18"/>
        <v>2422.3160260310083</v>
      </c>
      <c r="G87" s="116">
        <f t="shared" si="13"/>
        <v>37796.34468723691</v>
      </c>
      <c r="L87" s="165">
        <f t="shared" si="23"/>
        <v>47665</v>
      </c>
      <c r="M87" s="122">
        <v>74</v>
      </c>
      <c r="N87" s="130">
        <f t="shared" si="14"/>
        <v>35866.591428629974</v>
      </c>
      <c r="O87" s="166">
        <f t="shared" si="19"/>
        <v>98.633126428732751</v>
      </c>
      <c r="P87" s="166">
        <f t="shared" si="20"/>
        <v>2516.4198297311473</v>
      </c>
      <c r="Q87" s="166">
        <f t="shared" si="21"/>
        <v>2615.0529561598801</v>
      </c>
      <c r="R87" s="130">
        <f t="shared" si="15"/>
        <v>33350.171598898829</v>
      </c>
    </row>
    <row r="88" spans="1:18" x14ac:dyDescent="0.25">
      <c r="A88" s="114">
        <f t="shared" si="22"/>
        <v>47696</v>
      </c>
      <c r="B88" s="115">
        <v>75</v>
      </c>
      <c r="C88" s="116">
        <f t="shared" si="12"/>
        <v>37796.34468723691</v>
      </c>
      <c r="D88" s="117">
        <f t="shared" si="17"/>
        <v>103.93994788990128</v>
      </c>
      <c r="E88" s="117">
        <f t="shared" si="16"/>
        <v>2318.376078141107</v>
      </c>
      <c r="F88" s="117">
        <f t="shared" si="18"/>
        <v>2422.3160260310083</v>
      </c>
      <c r="G88" s="116">
        <f t="shared" si="13"/>
        <v>35477.968609095806</v>
      </c>
      <c r="L88" s="165">
        <f t="shared" si="23"/>
        <v>47696</v>
      </c>
      <c r="M88" s="122">
        <v>75</v>
      </c>
      <c r="N88" s="130">
        <f t="shared" si="14"/>
        <v>33350.171598898829</v>
      </c>
      <c r="O88" s="166">
        <f t="shared" si="19"/>
        <v>91.712971896972093</v>
      </c>
      <c r="P88" s="166">
        <f t="shared" si="20"/>
        <v>2523.3399842629078</v>
      </c>
      <c r="Q88" s="166">
        <f t="shared" si="21"/>
        <v>2615.0529561598801</v>
      </c>
      <c r="R88" s="130">
        <f t="shared" si="15"/>
        <v>30826.831614635921</v>
      </c>
    </row>
    <row r="89" spans="1:18" x14ac:dyDescent="0.25">
      <c r="A89" s="114">
        <f t="shared" si="22"/>
        <v>47727</v>
      </c>
      <c r="B89" s="115">
        <v>76</v>
      </c>
      <c r="C89" s="116">
        <f t="shared" si="12"/>
        <v>35477.968609095806</v>
      </c>
      <c r="D89" s="117">
        <f t="shared" si="17"/>
        <v>97.564413675013213</v>
      </c>
      <c r="E89" s="117">
        <f t="shared" si="16"/>
        <v>2324.7516123559949</v>
      </c>
      <c r="F89" s="117">
        <f t="shared" si="18"/>
        <v>2422.3160260310083</v>
      </c>
      <c r="G89" s="116">
        <f t="shared" si="13"/>
        <v>33153.216996739808</v>
      </c>
      <c r="L89" s="165">
        <f t="shared" si="23"/>
        <v>47727</v>
      </c>
      <c r="M89" s="122">
        <v>76</v>
      </c>
      <c r="N89" s="130">
        <f t="shared" si="14"/>
        <v>30826.831614635921</v>
      </c>
      <c r="O89" s="166">
        <f t="shared" si="19"/>
        <v>84.77378694024911</v>
      </c>
      <c r="P89" s="166">
        <f t="shared" si="20"/>
        <v>2530.2791692196306</v>
      </c>
      <c r="Q89" s="166">
        <f t="shared" si="21"/>
        <v>2615.0529561598796</v>
      </c>
      <c r="R89" s="130">
        <f t="shared" si="15"/>
        <v>28296.552445416291</v>
      </c>
    </row>
    <row r="90" spans="1:18" x14ac:dyDescent="0.25">
      <c r="A90" s="114">
        <f t="shared" si="22"/>
        <v>47757</v>
      </c>
      <c r="B90" s="115">
        <v>77</v>
      </c>
      <c r="C90" s="116">
        <f t="shared" si="12"/>
        <v>33153.216996739808</v>
      </c>
      <c r="D90" s="117">
        <f t="shared" si="17"/>
        <v>91.171346741034242</v>
      </c>
      <c r="E90" s="117">
        <f t="shared" si="16"/>
        <v>2331.1446792899742</v>
      </c>
      <c r="F90" s="117">
        <f t="shared" si="18"/>
        <v>2422.3160260310083</v>
      </c>
      <c r="G90" s="116">
        <f t="shared" si="13"/>
        <v>30822.072317449834</v>
      </c>
      <c r="L90" s="165">
        <f t="shared" si="23"/>
        <v>47757</v>
      </c>
      <c r="M90" s="122">
        <v>77</v>
      </c>
      <c r="N90" s="130">
        <f t="shared" si="14"/>
        <v>28296.552445416291</v>
      </c>
      <c r="O90" s="166">
        <f t="shared" si="19"/>
        <v>77.815519224895112</v>
      </c>
      <c r="P90" s="166">
        <f t="shared" si="20"/>
        <v>2537.2374369349845</v>
      </c>
      <c r="Q90" s="166">
        <f t="shared" si="21"/>
        <v>2615.0529561598796</v>
      </c>
      <c r="R90" s="130">
        <f t="shared" si="15"/>
        <v>25759.315008481306</v>
      </c>
    </row>
    <row r="91" spans="1:18" x14ac:dyDescent="0.25">
      <c r="A91" s="114">
        <f t="shared" si="22"/>
        <v>47788</v>
      </c>
      <c r="B91" s="115">
        <v>78</v>
      </c>
      <c r="C91" s="116">
        <f t="shared" si="12"/>
        <v>30822.072317449834</v>
      </c>
      <c r="D91" s="117">
        <f t="shared" si="17"/>
        <v>84.760698872986808</v>
      </c>
      <c r="E91" s="117">
        <f t="shared" si="16"/>
        <v>2337.5553271580216</v>
      </c>
      <c r="F91" s="117">
        <f t="shared" si="18"/>
        <v>2422.3160260310083</v>
      </c>
      <c r="G91" s="116">
        <f t="shared" si="13"/>
        <v>28484.516990291813</v>
      </c>
      <c r="L91" s="165">
        <f t="shared" si="23"/>
        <v>47788</v>
      </c>
      <c r="M91" s="122">
        <v>78</v>
      </c>
      <c r="N91" s="130">
        <f t="shared" si="14"/>
        <v>25759.315008481306</v>
      </c>
      <c r="O91" s="166">
        <f t="shared" si="19"/>
        <v>70.838116273323905</v>
      </c>
      <c r="P91" s="166">
        <f t="shared" si="20"/>
        <v>2544.2148398865556</v>
      </c>
      <c r="Q91" s="166">
        <f t="shared" si="21"/>
        <v>2615.0529561598796</v>
      </c>
      <c r="R91" s="130">
        <f t="shared" si="15"/>
        <v>23215.100168594749</v>
      </c>
    </row>
    <row r="92" spans="1:18" x14ac:dyDescent="0.25">
      <c r="A92" s="114">
        <f t="shared" si="22"/>
        <v>47818</v>
      </c>
      <c r="B92" s="115">
        <v>79</v>
      </c>
      <c r="C92" s="116">
        <f t="shared" si="12"/>
        <v>28484.516990291813</v>
      </c>
      <c r="D92" s="117">
        <f t="shared" si="17"/>
        <v>78.332421723302247</v>
      </c>
      <c r="E92" s="117">
        <f t="shared" si="16"/>
        <v>2343.9836043077062</v>
      </c>
      <c r="F92" s="117">
        <f t="shared" si="18"/>
        <v>2422.3160260310083</v>
      </c>
      <c r="G92" s="116">
        <f t="shared" si="13"/>
        <v>26140.533385984108</v>
      </c>
      <c r="L92" s="165">
        <f t="shared" si="23"/>
        <v>47818</v>
      </c>
      <c r="M92" s="122">
        <v>79</v>
      </c>
      <c r="N92" s="130">
        <f t="shared" si="14"/>
        <v>23215.100168594749</v>
      </c>
      <c r="O92" s="166">
        <f t="shared" si="19"/>
        <v>63.841525463635882</v>
      </c>
      <c r="P92" s="166">
        <f t="shared" si="20"/>
        <v>2551.2114306962435</v>
      </c>
      <c r="Q92" s="166">
        <f t="shared" si="21"/>
        <v>2615.0529561598792</v>
      </c>
      <c r="R92" s="130">
        <f t="shared" si="15"/>
        <v>20663.888737898505</v>
      </c>
    </row>
    <row r="93" spans="1:18" x14ac:dyDescent="0.25">
      <c r="A93" s="114">
        <f t="shared" si="22"/>
        <v>47849</v>
      </c>
      <c r="B93" s="115">
        <v>80</v>
      </c>
      <c r="C93" s="116">
        <f t="shared" si="12"/>
        <v>26140.533385984108</v>
      </c>
      <c r="D93" s="117">
        <f t="shared" si="17"/>
        <v>71.886466811456046</v>
      </c>
      <c r="E93" s="117">
        <f t="shared" si="16"/>
        <v>2350.4295592195522</v>
      </c>
      <c r="F93" s="117">
        <f t="shared" si="18"/>
        <v>2422.3160260310083</v>
      </c>
      <c r="G93" s="116">
        <f t="shared" si="13"/>
        <v>23790.103826764556</v>
      </c>
      <c r="L93" s="165">
        <f t="shared" si="23"/>
        <v>47849</v>
      </c>
      <c r="M93" s="122">
        <v>80</v>
      </c>
      <c r="N93" s="130">
        <f t="shared" si="14"/>
        <v>20663.888737898505</v>
      </c>
      <c r="O93" s="166">
        <f t="shared" si="19"/>
        <v>56.825694029221204</v>
      </c>
      <c r="P93" s="166">
        <f t="shared" si="20"/>
        <v>2558.2272621306583</v>
      </c>
      <c r="Q93" s="166">
        <f t="shared" si="21"/>
        <v>2615.0529561598796</v>
      </c>
      <c r="R93" s="130">
        <f t="shared" si="15"/>
        <v>18105.661475767847</v>
      </c>
    </row>
    <row r="94" spans="1:18" x14ac:dyDescent="0.25">
      <c r="A94" s="114">
        <f t="shared" si="22"/>
        <v>47880</v>
      </c>
      <c r="B94" s="115">
        <v>81</v>
      </c>
      <c r="C94" s="116">
        <f t="shared" si="12"/>
        <v>23790.103826764556</v>
      </c>
      <c r="D94" s="117">
        <f t="shared" si="17"/>
        <v>65.422785523602286</v>
      </c>
      <c r="E94" s="117">
        <f t="shared" si="16"/>
        <v>2356.8932405074061</v>
      </c>
      <c r="F94" s="117">
        <f t="shared" si="18"/>
        <v>2422.3160260310083</v>
      </c>
      <c r="G94" s="116">
        <f t="shared" si="13"/>
        <v>21433.210586257152</v>
      </c>
      <c r="L94" s="165">
        <f t="shared" si="23"/>
        <v>47880</v>
      </c>
      <c r="M94" s="122">
        <v>81</v>
      </c>
      <c r="N94" s="130">
        <f t="shared" si="14"/>
        <v>18105.661475767847</v>
      </c>
      <c r="O94" s="166">
        <f t="shared" si="19"/>
        <v>49.790569058361903</v>
      </c>
      <c r="P94" s="166">
        <f t="shared" si="20"/>
        <v>2565.262387101518</v>
      </c>
      <c r="Q94" s="166">
        <f t="shared" si="21"/>
        <v>2615.0529561598801</v>
      </c>
      <c r="R94" s="130">
        <f t="shared" si="15"/>
        <v>15540.399088666329</v>
      </c>
    </row>
    <row r="95" spans="1:18" x14ac:dyDescent="0.25">
      <c r="A95" s="114">
        <f t="shared" si="22"/>
        <v>47908</v>
      </c>
      <c r="B95" s="115">
        <v>82</v>
      </c>
      <c r="C95" s="116">
        <f t="shared" si="12"/>
        <v>21433.210586257152</v>
      </c>
      <c r="D95" s="117">
        <f t="shared" si="17"/>
        <v>58.941329112206915</v>
      </c>
      <c r="E95" s="117">
        <f t="shared" si="16"/>
        <v>2363.3746969188014</v>
      </c>
      <c r="F95" s="117">
        <f t="shared" si="18"/>
        <v>2422.3160260310083</v>
      </c>
      <c r="G95" s="116">
        <f t="shared" si="13"/>
        <v>19069.835889338348</v>
      </c>
      <c r="L95" s="165">
        <f t="shared" si="23"/>
        <v>47908</v>
      </c>
      <c r="M95" s="122">
        <v>82</v>
      </c>
      <c r="N95" s="130">
        <f t="shared" si="14"/>
        <v>15540.399088666329</v>
      </c>
      <c r="O95" s="166">
        <f t="shared" si="19"/>
        <v>42.736097493832716</v>
      </c>
      <c r="P95" s="166">
        <f t="shared" si="20"/>
        <v>2572.3168586660472</v>
      </c>
      <c r="Q95" s="166">
        <f t="shared" si="21"/>
        <v>2615.0529561598801</v>
      </c>
      <c r="R95" s="130">
        <f t="shared" si="15"/>
        <v>12968.082230000282</v>
      </c>
    </row>
    <row r="96" spans="1:18" x14ac:dyDescent="0.25">
      <c r="A96" s="114">
        <f t="shared" si="22"/>
        <v>47939</v>
      </c>
      <c r="B96" s="115">
        <v>83</v>
      </c>
      <c r="C96" s="116">
        <f t="shared" si="12"/>
        <v>19069.835889338348</v>
      </c>
      <c r="D96" s="117">
        <f t="shared" si="17"/>
        <v>52.442048695680207</v>
      </c>
      <c r="E96" s="117">
        <f t="shared" si="16"/>
        <v>2369.8739773353282</v>
      </c>
      <c r="F96" s="117">
        <f t="shared" si="18"/>
        <v>2422.3160260310083</v>
      </c>
      <c r="G96" s="116">
        <f t="shared" si="13"/>
        <v>16699.961912003018</v>
      </c>
      <c r="L96" s="165">
        <f t="shared" si="23"/>
        <v>47939</v>
      </c>
      <c r="M96" s="122">
        <v>83</v>
      </c>
      <c r="N96" s="130">
        <f t="shared" si="14"/>
        <v>12968.082230000282</v>
      </c>
      <c r="O96" s="166">
        <f t="shared" si="19"/>
        <v>35.66222613250109</v>
      </c>
      <c r="P96" s="166">
        <f t="shared" si="20"/>
        <v>2579.3907300273786</v>
      </c>
      <c r="Q96" s="166">
        <f t="shared" si="21"/>
        <v>2615.0529561598796</v>
      </c>
      <c r="R96" s="130">
        <f t="shared" si="15"/>
        <v>10388.691499972903</v>
      </c>
    </row>
    <row r="97" spans="1:18" x14ac:dyDescent="0.25">
      <c r="A97" s="114">
        <f t="shared" si="22"/>
        <v>47969</v>
      </c>
      <c r="B97" s="115">
        <v>84</v>
      </c>
      <c r="C97" s="116">
        <f t="shared" si="12"/>
        <v>16699.961912003018</v>
      </c>
      <c r="D97" s="117">
        <f t="shared" si="17"/>
        <v>45.924895258008043</v>
      </c>
      <c r="E97" s="117">
        <f t="shared" si="16"/>
        <v>2376.391130773</v>
      </c>
      <c r="F97" s="117">
        <f t="shared" si="18"/>
        <v>2422.3160260310078</v>
      </c>
      <c r="G97" s="116">
        <f t="shared" si="13"/>
        <v>14323.570781230019</v>
      </c>
      <c r="L97" s="165">
        <f t="shared" si="23"/>
        <v>47969</v>
      </c>
      <c r="M97" s="122">
        <v>84</v>
      </c>
      <c r="N97" s="130">
        <f t="shared" si="14"/>
        <v>10388.691499972903</v>
      </c>
      <c r="O97" s="166">
        <f t="shared" si="19"/>
        <v>28.568901624925793</v>
      </c>
      <c r="P97" s="166">
        <f t="shared" si="20"/>
        <v>2586.4840545349539</v>
      </c>
      <c r="Q97" s="166">
        <f t="shared" si="21"/>
        <v>2615.0529561598796</v>
      </c>
      <c r="R97" s="130">
        <f t="shared" si="15"/>
        <v>7802.207445437949</v>
      </c>
    </row>
    <row r="98" spans="1:18" x14ac:dyDescent="0.25">
      <c r="A98" s="114">
        <f t="shared" si="22"/>
        <v>48000</v>
      </c>
      <c r="B98" s="115">
        <v>85</v>
      </c>
      <c r="C98" s="116">
        <f t="shared" si="12"/>
        <v>14323.570781230019</v>
      </c>
      <c r="D98" s="117">
        <f t="shared" si="17"/>
        <v>39.3898196483823</v>
      </c>
      <c r="E98" s="117">
        <f t="shared" si="16"/>
        <v>2382.9262063826259</v>
      </c>
      <c r="F98" s="117">
        <f t="shared" si="18"/>
        <v>2422.3160260310083</v>
      </c>
      <c r="G98" s="116">
        <f t="shared" si="13"/>
        <v>11940.644574847393</v>
      </c>
      <c r="L98" s="165">
        <f t="shared" si="23"/>
        <v>48000</v>
      </c>
      <c r="M98" s="122">
        <v>85</v>
      </c>
      <c r="N98" s="130">
        <f t="shared" si="14"/>
        <v>7802.207445437949</v>
      </c>
      <c r="O98" s="166">
        <f t="shared" si="19"/>
        <v>21.456070474954672</v>
      </c>
      <c r="P98" s="166">
        <f t="shared" si="20"/>
        <v>2593.5968856849249</v>
      </c>
      <c r="Q98" s="166">
        <f t="shared" si="21"/>
        <v>2615.0529561598796</v>
      </c>
      <c r="R98" s="130">
        <f t="shared" si="15"/>
        <v>5208.6105597530241</v>
      </c>
    </row>
    <row r="99" spans="1:18" x14ac:dyDescent="0.25">
      <c r="A99" s="114">
        <f t="shared" si="22"/>
        <v>48030</v>
      </c>
      <c r="B99" s="115">
        <v>86</v>
      </c>
      <c r="C99" s="116">
        <f t="shared" si="12"/>
        <v>11940.644574847393</v>
      </c>
      <c r="D99" s="117">
        <f t="shared" si="17"/>
        <v>32.836772580830079</v>
      </c>
      <c r="E99" s="117">
        <f t="shared" si="16"/>
        <v>2389.4792534501785</v>
      </c>
      <c r="F99" s="117">
        <f t="shared" si="18"/>
        <v>2422.3160260310087</v>
      </c>
      <c r="G99" s="116">
        <f t="shared" si="13"/>
        <v>9551.1653213972131</v>
      </c>
      <c r="L99" s="165">
        <f t="shared" si="23"/>
        <v>48030</v>
      </c>
      <c r="M99" s="122">
        <v>86</v>
      </c>
      <c r="N99" s="130">
        <f t="shared" si="14"/>
        <v>5208.6105597530241</v>
      </c>
      <c r="O99" s="166">
        <f t="shared" si="19"/>
        <v>14.323679039321128</v>
      </c>
      <c r="P99" s="166">
        <f t="shared" si="20"/>
        <v>2600.7292771205584</v>
      </c>
      <c r="Q99" s="166">
        <f t="shared" si="21"/>
        <v>2615.0529561598796</v>
      </c>
      <c r="R99" s="130">
        <f t="shared" si="15"/>
        <v>2607.8812826324656</v>
      </c>
    </row>
    <row r="100" spans="1:18" x14ac:dyDescent="0.25">
      <c r="A100" s="114">
        <f t="shared" si="22"/>
        <v>48061</v>
      </c>
      <c r="B100" s="115">
        <v>87</v>
      </c>
      <c r="C100" s="116">
        <f t="shared" si="12"/>
        <v>9551.1653213972131</v>
      </c>
      <c r="D100" s="117">
        <f t="shared" si="17"/>
        <v>26.265704633842084</v>
      </c>
      <c r="E100" s="117">
        <f t="shared" si="16"/>
        <v>2396.0503213971665</v>
      </c>
      <c r="F100" s="117">
        <f t="shared" si="18"/>
        <v>2422.3160260310087</v>
      </c>
      <c r="G100" s="116">
        <f t="shared" si="13"/>
        <v>7155.1150000000471</v>
      </c>
      <c r="L100" s="165">
        <f t="shared" si="23"/>
        <v>48061</v>
      </c>
      <c r="M100" s="122">
        <v>87</v>
      </c>
      <c r="N100" s="130">
        <f t="shared" si="14"/>
        <v>2607.8812826324656</v>
      </c>
      <c r="O100" s="166">
        <f t="shared" si="19"/>
        <v>7.1716735272395873</v>
      </c>
      <c r="P100" s="166">
        <f t="shared" si="20"/>
        <v>2607.8812826326403</v>
      </c>
      <c r="Q100" s="166">
        <f t="shared" si="21"/>
        <v>2615.0529561598796</v>
      </c>
      <c r="R100" s="130">
        <f t="shared" si="15"/>
        <v>-1.7462298274040222E-10</v>
      </c>
    </row>
    <row r="101" spans="1:18" x14ac:dyDescent="0.25">
      <c r="A101" s="114"/>
      <c r="B101" s="115"/>
      <c r="C101" s="116"/>
      <c r="D101" s="117"/>
      <c r="E101" s="117"/>
      <c r="F101" s="117"/>
      <c r="G101" s="116"/>
      <c r="L101" s="165"/>
      <c r="M101" s="122"/>
      <c r="N101" s="130"/>
      <c r="O101" s="166"/>
      <c r="P101" s="166"/>
      <c r="Q101" s="166"/>
      <c r="R101" s="130"/>
    </row>
    <row r="102" spans="1:18" x14ac:dyDescent="0.25">
      <c r="A102" s="114"/>
      <c r="B102" s="115"/>
      <c r="C102" s="116"/>
      <c r="D102" s="117"/>
      <c r="E102" s="117"/>
      <c r="F102" s="117"/>
      <c r="G102" s="116"/>
      <c r="L102" s="165"/>
      <c r="M102" s="122"/>
      <c r="N102" s="130"/>
      <c r="O102" s="166"/>
      <c r="P102" s="166"/>
      <c r="Q102" s="166"/>
      <c r="R102" s="130"/>
    </row>
    <row r="103" spans="1:18" x14ac:dyDescent="0.25">
      <c r="A103" s="114"/>
      <c r="B103" s="115"/>
      <c r="C103" s="116"/>
      <c r="D103" s="117"/>
      <c r="E103" s="117"/>
      <c r="F103" s="117"/>
      <c r="G103" s="116"/>
      <c r="L103" s="165"/>
      <c r="M103" s="122"/>
      <c r="N103" s="130"/>
      <c r="O103" s="166"/>
      <c r="P103" s="166"/>
      <c r="Q103" s="166"/>
      <c r="R103" s="130"/>
    </row>
    <row r="104" spans="1:18" x14ac:dyDescent="0.25">
      <c r="A104" s="114"/>
      <c r="B104" s="115"/>
      <c r="C104" s="116"/>
      <c r="D104" s="117"/>
      <c r="E104" s="117"/>
      <c r="F104" s="117"/>
      <c r="G104" s="116"/>
      <c r="L104" s="165"/>
      <c r="M104" s="122"/>
      <c r="N104" s="130"/>
      <c r="O104" s="166"/>
      <c r="P104" s="166"/>
      <c r="Q104" s="166"/>
      <c r="R104" s="130"/>
    </row>
    <row r="105" spans="1:18" x14ac:dyDescent="0.25">
      <c r="A105" s="114"/>
      <c r="B105" s="115"/>
      <c r="C105" s="116"/>
      <c r="D105" s="117"/>
      <c r="E105" s="117"/>
      <c r="F105" s="117"/>
      <c r="G105" s="116"/>
      <c r="L105" s="165"/>
      <c r="M105" s="122"/>
      <c r="N105" s="130"/>
      <c r="O105" s="166"/>
      <c r="P105" s="166"/>
      <c r="Q105" s="166"/>
      <c r="R105" s="130"/>
    </row>
    <row r="106" spans="1:18" x14ac:dyDescent="0.25">
      <c r="A106" s="114"/>
      <c r="B106" s="115"/>
      <c r="C106" s="116"/>
      <c r="D106" s="117"/>
      <c r="E106" s="117"/>
      <c r="F106" s="117"/>
      <c r="G106" s="116"/>
      <c r="L106" s="165"/>
      <c r="M106" s="122"/>
      <c r="N106" s="130"/>
      <c r="O106" s="166"/>
      <c r="P106" s="166"/>
      <c r="Q106" s="166"/>
      <c r="R106" s="130"/>
    </row>
    <row r="107" spans="1:18" x14ac:dyDescent="0.25">
      <c r="A107" s="114"/>
      <c r="B107" s="115"/>
      <c r="C107" s="116"/>
      <c r="D107" s="117"/>
      <c r="E107" s="117"/>
      <c r="F107" s="117"/>
      <c r="G107" s="116"/>
      <c r="L107" s="165"/>
      <c r="M107" s="122"/>
      <c r="N107" s="130"/>
      <c r="O107" s="166"/>
      <c r="P107" s="166"/>
      <c r="Q107" s="166"/>
      <c r="R107" s="130"/>
    </row>
    <row r="108" spans="1:18" x14ac:dyDescent="0.25">
      <c r="A108" s="114"/>
      <c r="B108" s="115"/>
      <c r="C108" s="116"/>
      <c r="D108" s="117"/>
      <c r="E108" s="117"/>
      <c r="F108" s="117"/>
      <c r="G108" s="116"/>
      <c r="L108" s="165"/>
      <c r="M108" s="122"/>
      <c r="N108" s="130"/>
      <c r="O108" s="166"/>
      <c r="P108" s="166"/>
      <c r="Q108" s="166"/>
      <c r="R108" s="130"/>
    </row>
    <row r="109" spans="1:18" x14ac:dyDescent="0.25">
      <c r="A109" s="114"/>
      <c r="B109" s="115"/>
      <c r="C109" s="116"/>
      <c r="D109" s="117"/>
      <c r="E109" s="117"/>
      <c r="F109" s="117"/>
      <c r="G109" s="116"/>
      <c r="L109" s="165"/>
      <c r="M109" s="122"/>
      <c r="N109" s="130"/>
      <c r="O109" s="166"/>
      <c r="P109" s="166"/>
      <c r="Q109" s="166"/>
      <c r="R109" s="130"/>
    </row>
    <row r="110" spans="1:18" x14ac:dyDescent="0.25">
      <c r="A110" s="114"/>
      <c r="B110" s="115"/>
      <c r="C110" s="116"/>
      <c r="D110" s="117"/>
      <c r="E110" s="117"/>
      <c r="F110" s="117"/>
      <c r="G110" s="116"/>
      <c r="L110" s="165"/>
      <c r="M110" s="122"/>
      <c r="N110" s="130"/>
      <c r="O110" s="166"/>
      <c r="P110" s="166"/>
      <c r="Q110" s="166"/>
      <c r="R110" s="130"/>
    </row>
    <row r="111" spans="1:18" x14ac:dyDescent="0.25">
      <c r="A111" s="114"/>
      <c r="B111" s="115"/>
      <c r="C111" s="116"/>
      <c r="D111" s="117"/>
      <c r="E111" s="117"/>
      <c r="F111" s="117"/>
      <c r="G111" s="116"/>
      <c r="L111" s="165"/>
      <c r="M111" s="122"/>
      <c r="N111" s="130"/>
      <c r="O111" s="166"/>
      <c r="P111" s="166"/>
      <c r="Q111" s="166"/>
      <c r="R111" s="130"/>
    </row>
    <row r="112" spans="1:18" x14ac:dyDescent="0.25">
      <c r="A112" s="114"/>
      <c r="B112" s="115"/>
      <c r="C112" s="116"/>
      <c r="D112" s="117"/>
      <c r="E112" s="117"/>
      <c r="F112" s="117"/>
      <c r="G112" s="116"/>
      <c r="L112" s="165"/>
      <c r="M112" s="122"/>
      <c r="N112" s="130"/>
      <c r="O112" s="166"/>
      <c r="P112" s="166"/>
      <c r="Q112" s="166"/>
      <c r="R112" s="130"/>
    </row>
    <row r="113" spans="1:18" x14ac:dyDescent="0.25">
      <c r="A113" s="114"/>
      <c r="B113" s="115"/>
      <c r="C113" s="116"/>
      <c r="D113" s="117"/>
      <c r="E113" s="117"/>
      <c r="F113" s="117"/>
      <c r="G113" s="116"/>
      <c r="L113" s="165"/>
      <c r="M113" s="122"/>
      <c r="N113" s="130"/>
      <c r="O113" s="166"/>
      <c r="P113" s="166"/>
      <c r="Q113" s="166"/>
      <c r="R113" s="130"/>
    </row>
    <row r="114" spans="1:18" x14ac:dyDescent="0.25">
      <c r="A114" s="114"/>
      <c r="B114" s="115"/>
      <c r="C114" s="116"/>
      <c r="D114" s="117"/>
      <c r="E114" s="117"/>
      <c r="F114" s="117"/>
      <c r="G114" s="116"/>
      <c r="L114" s="165"/>
      <c r="M114" s="122"/>
      <c r="N114" s="130"/>
      <c r="O114" s="166"/>
      <c r="P114" s="166"/>
      <c r="Q114" s="166"/>
      <c r="R114" s="130"/>
    </row>
    <row r="115" spans="1:18" x14ac:dyDescent="0.25">
      <c r="A115" s="114"/>
      <c r="B115" s="115"/>
      <c r="C115" s="116"/>
      <c r="D115" s="117"/>
      <c r="E115" s="117"/>
      <c r="F115" s="117"/>
      <c r="G115" s="116"/>
      <c r="L115" s="165"/>
      <c r="M115" s="122"/>
      <c r="N115" s="130"/>
      <c r="O115" s="166"/>
      <c r="P115" s="166"/>
      <c r="Q115" s="166"/>
      <c r="R115" s="130"/>
    </row>
    <row r="116" spans="1:18" x14ac:dyDescent="0.25">
      <c r="A116" s="114"/>
      <c r="B116" s="115"/>
      <c r="C116" s="116"/>
      <c r="D116" s="117"/>
      <c r="E116" s="117"/>
      <c r="F116" s="117"/>
      <c r="G116" s="116"/>
      <c r="L116" s="165"/>
      <c r="M116" s="122"/>
      <c r="N116" s="130"/>
      <c r="O116" s="166"/>
      <c r="P116" s="166"/>
      <c r="Q116" s="166"/>
      <c r="R116" s="130"/>
    </row>
    <row r="117" spans="1:18" x14ac:dyDescent="0.25">
      <c r="A117" s="114"/>
      <c r="B117" s="115"/>
      <c r="C117" s="116"/>
      <c r="D117" s="117"/>
      <c r="E117" s="117"/>
      <c r="F117" s="117"/>
      <c r="G117" s="116"/>
      <c r="L117" s="165"/>
      <c r="M117" s="122"/>
      <c r="N117" s="130"/>
      <c r="O117" s="166"/>
      <c r="P117" s="166"/>
      <c r="Q117" s="166"/>
      <c r="R117" s="130"/>
    </row>
    <row r="118" spans="1:18" x14ac:dyDescent="0.25">
      <c r="A118" s="114"/>
      <c r="B118" s="115"/>
      <c r="C118" s="116"/>
      <c r="D118" s="117"/>
      <c r="E118" s="117"/>
      <c r="F118" s="117"/>
      <c r="G118" s="116"/>
      <c r="L118" s="165"/>
      <c r="M118" s="122"/>
      <c r="N118" s="130"/>
      <c r="O118" s="166"/>
      <c r="P118" s="166"/>
      <c r="Q118" s="166"/>
      <c r="R118" s="130"/>
    </row>
    <row r="119" spans="1:18" x14ac:dyDescent="0.25">
      <c r="A119" s="114"/>
      <c r="B119" s="115"/>
      <c r="C119" s="116"/>
      <c r="D119" s="117"/>
      <c r="E119" s="117"/>
      <c r="F119" s="117"/>
      <c r="G119" s="116"/>
      <c r="L119" s="165"/>
      <c r="M119" s="122"/>
      <c r="N119" s="130"/>
      <c r="O119" s="166"/>
      <c r="P119" s="166"/>
      <c r="Q119" s="166"/>
      <c r="R119" s="130"/>
    </row>
    <row r="120" spans="1:18" x14ac:dyDescent="0.25">
      <c r="A120" s="114"/>
      <c r="B120" s="115"/>
      <c r="C120" s="116"/>
      <c r="D120" s="117"/>
      <c r="E120" s="117"/>
      <c r="F120" s="117"/>
      <c r="G120" s="116"/>
      <c r="L120" s="165"/>
      <c r="M120" s="122"/>
      <c r="N120" s="130"/>
      <c r="O120" s="166"/>
      <c r="P120" s="166"/>
      <c r="Q120" s="166"/>
      <c r="R120" s="130"/>
    </row>
    <row r="121" spans="1:18" x14ac:dyDescent="0.25">
      <c r="A121" s="114"/>
      <c r="B121" s="115"/>
      <c r="C121" s="116"/>
      <c r="D121" s="117"/>
      <c r="E121" s="117"/>
      <c r="F121" s="117"/>
      <c r="G121" s="116"/>
      <c r="L121" s="165"/>
      <c r="M121" s="122"/>
      <c r="N121" s="130"/>
      <c r="O121" s="166"/>
      <c r="P121" s="166"/>
      <c r="Q121" s="166"/>
      <c r="R121" s="130"/>
    </row>
    <row r="122" spans="1:18" x14ac:dyDescent="0.25">
      <c r="A122" s="114"/>
      <c r="B122" s="115"/>
      <c r="C122" s="116"/>
      <c r="D122" s="117"/>
      <c r="E122" s="117"/>
      <c r="F122" s="117"/>
      <c r="G122" s="116"/>
      <c r="L122" s="165"/>
      <c r="M122" s="122"/>
      <c r="N122" s="130"/>
      <c r="O122" s="166"/>
      <c r="P122" s="166"/>
      <c r="Q122" s="166"/>
      <c r="R122" s="130"/>
    </row>
    <row r="123" spans="1:18" x14ac:dyDescent="0.25">
      <c r="A123" s="114"/>
      <c r="B123" s="115"/>
      <c r="C123" s="116"/>
      <c r="D123" s="117"/>
      <c r="E123" s="117"/>
      <c r="F123" s="117"/>
      <c r="G123" s="116"/>
      <c r="L123" s="165"/>
      <c r="M123" s="122"/>
      <c r="N123" s="130"/>
      <c r="O123" s="166"/>
      <c r="P123" s="166"/>
      <c r="Q123" s="166"/>
      <c r="R123" s="130"/>
    </row>
    <row r="124" spans="1:18" x14ac:dyDescent="0.25">
      <c r="A124" s="114"/>
      <c r="B124" s="115"/>
      <c r="C124" s="116"/>
      <c r="D124" s="117"/>
      <c r="E124" s="117"/>
      <c r="F124" s="117"/>
      <c r="G124" s="116"/>
      <c r="L124" s="165"/>
      <c r="M124" s="122"/>
      <c r="N124" s="130"/>
      <c r="O124" s="166"/>
      <c r="P124" s="166"/>
      <c r="Q124" s="166"/>
      <c r="R124" s="130"/>
    </row>
    <row r="125" spans="1:18" x14ac:dyDescent="0.25">
      <c r="A125" s="114"/>
      <c r="B125" s="115"/>
      <c r="C125" s="116"/>
      <c r="D125" s="117"/>
      <c r="E125" s="117"/>
      <c r="F125" s="117"/>
      <c r="G125" s="116"/>
      <c r="L125" s="165"/>
      <c r="M125" s="122"/>
      <c r="N125" s="130"/>
      <c r="O125" s="166"/>
      <c r="P125" s="166"/>
      <c r="Q125" s="166"/>
      <c r="R125" s="130"/>
    </row>
    <row r="126" spans="1:18" x14ac:dyDescent="0.25">
      <c r="A126" s="114"/>
      <c r="B126" s="115"/>
      <c r="C126" s="116"/>
      <c r="D126" s="117"/>
      <c r="E126" s="117"/>
      <c r="F126" s="117"/>
      <c r="G126" s="116"/>
      <c r="L126" s="165"/>
      <c r="M126" s="122"/>
      <c r="N126" s="130"/>
      <c r="O126" s="166"/>
      <c r="P126" s="166"/>
      <c r="Q126" s="166"/>
      <c r="R126" s="130"/>
    </row>
    <row r="127" spans="1:18" x14ac:dyDescent="0.25">
      <c r="A127" s="114"/>
      <c r="B127" s="115"/>
      <c r="C127" s="116"/>
      <c r="D127" s="117"/>
      <c r="E127" s="117"/>
      <c r="F127" s="117"/>
      <c r="G127" s="116"/>
      <c r="L127" s="165"/>
      <c r="M127" s="122"/>
      <c r="N127" s="130"/>
      <c r="O127" s="166"/>
      <c r="P127" s="166"/>
      <c r="Q127" s="166"/>
      <c r="R127" s="130"/>
    </row>
    <row r="128" spans="1:18" x14ac:dyDescent="0.25">
      <c r="A128" s="114"/>
      <c r="B128" s="115"/>
      <c r="C128" s="116"/>
      <c r="D128" s="117"/>
      <c r="E128" s="117"/>
      <c r="F128" s="117"/>
      <c r="G128" s="116"/>
      <c r="L128" s="165"/>
      <c r="M128" s="122"/>
      <c r="N128" s="130"/>
      <c r="O128" s="166"/>
      <c r="P128" s="166"/>
      <c r="Q128" s="166"/>
      <c r="R128" s="130"/>
    </row>
    <row r="129" spans="1:18" x14ac:dyDescent="0.25">
      <c r="A129" s="114"/>
      <c r="B129" s="115"/>
      <c r="C129" s="116"/>
      <c r="D129" s="117"/>
      <c r="E129" s="117"/>
      <c r="F129" s="117"/>
      <c r="G129" s="116"/>
      <c r="L129" s="165"/>
      <c r="M129" s="122"/>
      <c r="N129" s="130"/>
      <c r="O129" s="166"/>
      <c r="P129" s="166"/>
      <c r="Q129" s="166"/>
      <c r="R129" s="130"/>
    </row>
    <row r="130" spans="1:18" x14ac:dyDescent="0.25">
      <c r="A130" s="114"/>
      <c r="B130" s="115"/>
      <c r="C130" s="116"/>
      <c r="D130" s="117"/>
      <c r="E130" s="117"/>
      <c r="F130" s="117"/>
      <c r="G130" s="116"/>
      <c r="L130" s="165"/>
      <c r="M130" s="122"/>
      <c r="N130" s="130"/>
      <c r="O130" s="166"/>
      <c r="P130" s="166"/>
      <c r="Q130" s="166"/>
      <c r="R130" s="130"/>
    </row>
    <row r="131" spans="1:18" x14ac:dyDescent="0.25">
      <c r="A131" s="114"/>
      <c r="B131" s="115"/>
      <c r="C131" s="116"/>
      <c r="D131" s="117"/>
      <c r="E131" s="117"/>
      <c r="F131" s="117"/>
      <c r="G131" s="116"/>
      <c r="L131" s="165"/>
      <c r="M131" s="122"/>
      <c r="N131" s="130"/>
      <c r="O131" s="166"/>
      <c r="P131" s="166"/>
      <c r="Q131" s="166"/>
      <c r="R131" s="130"/>
    </row>
    <row r="132" spans="1:18" x14ac:dyDescent="0.25">
      <c r="A132" s="114"/>
      <c r="B132" s="115"/>
      <c r="C132" s="116"/>
      <c r="D132" s="117"/>
      <c r="E132" s="117"/>
      <c r="F132" s="117"/>
      <c r="G132" s="116"/>
      <c r="L132" s="165"/>
      <c r="M132" s="122"/>
      <c r="N132" s="130"/>
      <c r="O132" s="166"/>
      <c r="P132" s="166"/>
      <c r="Q132" s="166"/>
      <c r="R132" s="130"/>
    </row>
    <row r="133" spans="1:18" x14ac:dyDescent="0.25">
      <c r="A133" s="114"/>
      <c r="B133" s="115"/>
      <c r="C133" s="116"/>
      <c r="D133" s="117"/>
      <c r="E133" s="117"/>
      <c r="F133" s="117"/>
      <c r="G133" s="116"/>
      <c r="L133" s="165"/>
      <c r="M133" s="122"/>
      <c r="N133" s="130"/>
      <c r="O133" s="166"/>
      <c r="P133" s="166"/>
      <c r="Q133" s="166"/>
      <c r="R133" s="13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681D5-B164-42E6-89FA-E25C0C0A14B2}">
  <dimension ref="A1:M500"/>
  <sheetViews>
    <sheetView workbookViewId="0">
      <selection activeCell="E6" sqref="E6"/>
    </sheetView>
  </sheetViews>
  <sheetFormatPr defaultColWidth="9.140625" defaultRowHeight="15" x14ac:dyDescent="0.25"/>
  <cols>
    <col min="1" max="1" width="9.140625" style="71"/>
    <col min="2" max="2" width="7.85546875" style="71" customWidth="1"/>
    <col min="3" max="3" width="14.5703125" style="71" customWidth="1"/>
    <col min="4" max="4" width="14.42578125" style="71" customWidth="1"/>
    <col min="5" max="6" width="14.5703125" style="71" customWidth="1"/>
    <col min="7" max="7" width="14.5703125" style="128" customWidth="1"/>
    <col min="8" max="16384" width="9.140625" style="71"/>
  </cols>
  <sheetData>
    <row r="1" spans="1:13" x14ac:dyDescent="0.25">
      <c r="A1" s="69"/>
      <c r="B1" s="69"/>
      <c r="C1" s="69"/>
      <c r="D1" s="69"/>
      <c r="E1" s="69"/>
      <c r="F1" s="69"/>
      <c r="G1" s="70"/>
    </row>
    <row r="2" spans="1:13" x14ac:dyDescent="0.25">
      <c r="A2" s="69"/>
      <c r="B2" s="69"/>
      <c r="C2" s="69"/>
      <c r="D2" s="69"/>
      <c r="E2" s="69"/>
      <c r="F2" s="72"/>
      <c r="G2" s="73"/>
    </row>
    <row r="3" spans="1:13" x14ac:dyDescent="0.25">
      <c r="A3" s="74"/>
      <c r="B3" s="74"/>
      <c r="C3" s="74"/>
      <c r="D3" s="74"/>
      <c r="E3" s="74"/>
      <c r="F3" s="72"/>
      <c r="G3" s="73"/>
      <c r="H3" s="75"/>
    </row>
    <row r="4" spans="1:13" ht="21" x14ac:dyDescent="0.35">
      <c r="A4" s="74"/>
      <c r="B4" s="78" t="s">
        <v>51</v>
      </c>
      <c r="C4" s="74"/>
      <c r="D4" s="74"/>
      <c r="E4" s="72"/>
      <c r="F4" s="79" t="s">
        <v>3</v>
      </c>
      <c r="G4" s="195"/>
      <c r="H4" s="75"/>
      <c r="K4" s="128"/>
      <c r="L4" s="196"/>
    </row>
    <row r="5" spans="1:13" x14ac:dyDescent="0.25">
      <c r="A5" s="74"/>
      <c r="B5" s="74"/>
      <c r="C5" s="74"/>
      <c r="D5" s="74"/>
      <c r="E5" s="74"/>
      <c r="F5" s="85"/>
      <c r="G5" s="74"/>
      <c r="H5" s="75"/>
      <c r="K5" s="131"/>
      <c r="L5" s="196"/>
    </row>
    <row r="6" spans="1:13" x14ac:dyDescent="0.25">
      <c r="A6" s="74"/>
      <c r="B6" s="87" t="s">
        <v>54</v>
      </c>
      <c r="C6" s="88"/>
      <c r="D6" s="89"/>
      <c r="E6" s="90">
        <v>45292</v>
      </c>
      <c r="F6" s="91"/>
      <c r="G6" s="74"/>
      <c r="H6" s="75"/>
      <c r="K6" s="136"/>
      <c r="L6" s="136"/>
    </row>
    <row r="7" spans="1:13" x14ac:dyDescent="0.25">
      <c r="A7" s="74"/>
      <c r="B7" s="93" t="s">
        <v>56</v>
      </c>
      <c r="C7" s="72"/>
      <c r="D7" s="75"/>
      <c r="E7" s="94">
        <v>60</v>
      </c>
      <c r="F7" s="95" t="s">
        <v>57</v>
      </c>
      <c r="G7" s="74"/>
      <c r="H7" s="75"/>
      <c r="K7" s="119"/>
      <c r="L7" s="119"/>
    </row>
    <row r="8" spans="1:13" x14ac:dyDescent="0.25">
      <c r="A8" s="74"/>
      <c r="B8" s="93" t="s">
        <v>64</v>
      </c>
      <c r="C8" s="72"/>
      <c r="D8" s="97">
        <f>E6-1</f>
        <v>45291</v>
      </c>
      <c r="E8" s="197">
        <v>31912.75</v>
      </c>
      <c r="F8" s="95" t="s">
        <v>60</v>
      </c>
      <c r="G8" s="74"/>
      <c r="H8" s="75"/>
      <c r="K8" s="119"/>
      <c r="L8" s="119"/>
    </row>
    <row r="9" spans="1:13" x14ac:dyDescent="0.25">
      <c r="A9" s="74"/>
      <c r="B9" s="93" t="s">
        <v>65</v>
      </c>
      <c r="C9" s="72"/>
      <c r="D9" s="97">
        <f>EOMONTH(D8,E7)</f>
        <v>47118</v>
      </c>
      <c r="E9" s="98">
        <v>0</v>
      </c>
      <c r="F9" s="95" t="s">
        <v>60</v>
      </c>
      <c r="G9" s="198"/>
      <c r="H9" s="75"/>
      <c r="K9" s="119"/>
      <c r="L9" s="119"/>
    </row>
    <row r="10" spans="1:13" x14ac:dyDescent="0.25">
      <c r="A10" s="74"/>
      <c r="B10" s="93" t="s">
        <v>63</v>
      </c>
      <c r="C10" s="72"/>
      <c r="D10" s="75"/>
      <c r="E10" s="199">
        <v>1</v>
      </c>
      <c r="F10" s="95"/>
      <c r="G10" s="74"/>
      <c r="H10" s="75"/>
      <c r="K10" s="104"/>
      <c r="L10" s="104"/>
    </row>
    <row r="11" spans="1:13" x14ac:dyDescent="0.25">
      <c r="A11" s="74"/>
      <c r="B11" s="105" t="s">
        <v>86</v>
      </c>
      <c r="C11" s="106"/>
      <c r="D11" s="107"/>
      <c r="E11" s="186">
        <v>4.1000000000000002E-2</v>
      </c>
      <c r="F11" s="109"/>
      <c r="G11" s="74"/>
      <c r="H11" s="75"/>
      <c r="K11" s="119"/>
      <c r="L11" s="119"/>
      <c r="M11" s="104"/>
    </row>
    <row r="12" spans="1:13" x14ac:dyDescent="0.25">
      <c r="A12" s="74"/>
      <c r="B12" s="94"/>
      <c r="C12" s="72"/>
      <c r="D12" s="75"/>
      <c r="E12" s="110"/>
      <c r="F12" s="94"/>
      <c r="G12" s="74"/>
      <c r="H12" s="75"/>
      <c r="K12" s="119"/>
      <c r="L12" s="119"/>
      <c r="M12" s="104"/>
    </row>
    <row r="13" spans="1:13" x14ac:dyDescent="0.25">
      <c r="A13" s="75"/>
      <c r="B13" s="75"/>
      <c r="C13" s="75"/>
      <c r="D13" s="75"/>
      <c r="E13" s="75"/>
      <c r="F13" s="75"/>
      <c r="G13" s="75"/>
      <c r="H13" s="75"/>
      <c r="K13" s="119"/>
      <c r="L13" s="119"/>
      <c r="M13" s="104"/>
    </row>
    <row r="14" spans="1:13" ht="15.75" thickBot="1" x14ac:dyDescent="0.3">
      <c r="A14" s="163" t="s">
        <v>67</v>
      </c>
      <c r="B14" s="163" t="s">
        <v>68</v>
      </c>
      <c r="C14" s="163" t="s">
        <v>69</v>
      </c>
      <c r="D14" s="163" t="s">
        <v>70</v>
      </c>
      <c r="E14" s="163" t="s">
        <v>71</v>
      </c>
      <c r="F14" s="163" t="s">
        <v>72</v>
      </c>
      <c r="G14" s="163" t="s">
        <v>73</v>
      </c>
      <c r="K14" s="119"/>
      <c r="L14" s="119"/>
      <c r="M14" s="104"/>
    </row>
    <row r="15" spans="1:13" x14ac:dyDescent="0.25">
      <c r="A15" s="114">
        <f>IF(B15="","",E6)</f>
        <v>45292</v>
      </c>
      <c r="B15" s="115">
        <f>IF(E7&gt;0,1,"")</f>
        <v>1</v>
      </c>
      <c r="C15" s="116">
        <f>IF(B15="","",E8)</f>
        <v>31912.75</v>
      </c>
      <c r="D15" s="117">
        <f>IF(B15="","",IPMT($E$11/12,B15,$E$7,-$E$8,$E$9,0))</f>
        <v>109.03522916666667</v>
      </c>
      <c r="E15" s="117">
        <f>IF(B15="","",PPMT($E$11/12,B15,$E$7,-$E$8,$E$9,0))</f>
        <v>480.12787606691563</v>
      </c>
      <c r="F15" s="117">
        <f>IF(B15="","",SUM(D15:E15))</f>
        <v>589.16310523358231</v>
      </c>
      <c r="G15" s="116">
        <f>IF(B15="","",SUM(C15)-SUM(E15))</f>
        <v>31432.622123933084</v>
      </c>
      <c r="K15" s="119"/>
      <c r="L15" s="119"/>
      <c r="M15" s="104"/>
    </row>
    <row r="16" spans="1:13" x14ac:dyDescent="0.25">
      <c r="A16" s="114">
        <f>IF(B16="","",EDATE(A15,1))</f>
        <v>45323</v>
      </c>
      <c r="B16" s="115">
        <f>IF(B15="","",IF(SUM(B15)+1&lt;=$E$7,SUM(B15)+1,""))</f>
        <v>2</v>
      </c>
      <c r="C16" s="116">
        <f>IF(B16="","",G15)</f>
        <v>31432.622123933084</v>
      </c>
      <c r="D16" s="117">
        <f>IF(B16="","",IPMT($E$11/12,B16,$E$7,-$E$8,$E$9,0))</f>
        <v>107.39479225677138</v>
      </c>
      <c r="E16" s="117">
        <f>IF(B16="","",PPMT($E$11/12,B16,$E$7,-$E$8,$E$9,0))</f>
        <v>481.76831297681088</v>
      </c>
      <c r="F16" s="117">
        <f t="shared" ref="F16:F79" si="0">IF(B16="","",SUM(D16:E16))</f>
        <v>589.1631052335822</v>
      </c>
      <c r="G16" s="116">
        <f t="shared" ref="G16:G79" si="1">IF(B16="","",SUM(C16)-SUM(E16))</f>
        <v>30950.853810956272</v>
      </c>
      <c r="K16" s="119"/>
      <c r="L16" s="119"/>
      <c r="M16" s="104"/>
    </row>
    <row r="17" spans="1:13" x14ac:dyDescent="0.25">
      <c r="A17" s="114">
        <f t="shared" ref="A17:A80" si="2">IF(B17="","",EDATE(A16,1))</f>
        <v>45352</v>
      </c>
      <c r="B17" s="115">
        <f t="shared" ref="B17:B80" si="3">IF(B16="","",IF(SUM(B16)+1&lt;=$E$7,SUM(B16)+1,""))</f>
        <v>3</v>
      </c>
      <c r="C17" s="116">
        <f t="shared" ref="C17:C80" si="4">IF(B17="","",G16)</f>
        <v>30950.853810956272</v>
      </c>
      <c r="D17" s="117">
        <f t="shared" ref="D17:D80" si="5">IF(B17="","",IPMT($E$11/12,B17,$E$7,-$E$8,$E$9,0))</f>
        <v>105.74875052076726</v>
      </c>
      <c r="E17" s="117">
        <f t="shared" ref="E17:E80" si="6">IF(B17="","",PPMT($E$11/12,B17,$E$7,-$E$8,$E$9,0))</f>
        <v>483.41435471281505</v>
      </c>
      <c r="F17" s="117">
        <f t="shared" si="0"/>
        <v>589.16310523358231</v>
      </c>
      <c r="G17" s="116">
        <f t="shared" si="1"/>
        <v>30467.439456243457</v>
      </c>
      <c r="K17" s="119"/>
      <c r="L17" s="119"/>
      <c r="M17" s="104"/>
    </row>
    <row r="18" spans="1:13" x14ac:dyDescent="0.25">
      <c r="A18" s="114">
        <f t="shared" si="2"/>
        <v>45383</v>
      </c>
      <c r="B18" s="115">
        <f t="shared" si="3"/>
        <v>4</v>
      </c>
      <c r="C18" s="116">
        <f t="shared" si="4"/>
        <v>30467.439456243457</v>
      </c>
      <c r="D18" s="117">
        <f t="shared" si="5"/>
        <v>104.09708480883182</v>
      </c>
      <c r="E18" s="117">
        <f t="shared" si="6"/>
        <v>485.06602042475055</v>
      </c>
      <c r="F18" s="117">
        <f t="shared" si="0"/>
        <v>589.16310523358243</v>
      </c>
      <c r="G18" s="116">
        <f t="shared" si="1"/>
        <v>29982.373435818707</v>
      </c>
      <c r="K18" s="119"/>
      <c r="L18" s="119"/>
      <c r="M18" s="104"/>
    </row>
    <row r="19" spans="1:13" x14ac:dyDescent="0.25">
      <c r="A19" s="114">
        <f t="shared" si="2"/>
        <v>45413</v>
      </c>
      <c r="B19" s="115">
        <f t="shared" si="3"/>
        <v>5</v>
      </c>
      <c r="C19" s="116">
        <f t="shared" si="4"/>
        <v>29982.373435818707</v>
      </c>
      <c r="D19" s="117">
        <f t="shared" si="5"/>
        <v>102.43977590571393</v>
      </c>
      <c r="E19" s="117">
        <f t="shared" si="6"/>
        <v>486.72332932786838</v>
      </c>
      <c r="F19" s="117">
        <f t="shared" si="0"/>
        <v>589.16310523358231</v>
      </c>
      <c r="G19" s="116">
        <f t="shared" si="1"/>
        <v>29495.650106490837</v>
      </c>
      <c r="K19" s="119"/>
      <c r="L19" s="119"/>
      <c r="M19" s="104"/>
    </row>
    <row r="20" spans="1:13" x14ac:dyDescent="0.25">
      <c r="A20" s="114">
        <f t="shared" si="2"/>
        <v>45444</v>
      </c>
      <c r="B20" s="115">
        <f t="shared" si="3"/>
        <v>6</v>
      </c>
      <c r="C20" s="116">
        <f t="shared" si="4"/>
        <v>29495.650106490837</v>
      </c>
      <c r="D20" s="117">
        <f t="shared" si="5"/>
        <v>100.77680453051036</v>
      </c>
      <c r="E20" s="117">
        <f t="shared" si="6"/>
        <v>488.38630070307192</v>
      </c>
      <c r="F20" s="117">
        <f t="shared" si="0"/>
        <v>589.16310523358231</v>
      </c>
      <c r="G20" s="116">
        <f t="shared" si="1"/>
        <v>29007.263805787767</v>
      </c>
      <c r="K20" s="119"/>
      <c r="L20" s="119"/>
      <c r="M20" s="104"/>
    </row>
    <row r="21" spans="1:13" x14ac:dyDescent="0.25">
      <c r="A21" s="114">
        <f t="shared" si="2"/>
        <v>45474</v>
      </c>
      <c r="B21" s="115">
        <f t="shared" si="3"/>
        <v>7</v>
      </c>
      <c r="C21" s="116">
        <f t="shared" si="4"/>
        <v>29007.263805787767</v>
      </c>
      <c r="D21" s="117">
        <f t="shared" si="5"/>
        <v>99.108151336441551</v>
      </c>
      <c r="E21" s="117">
        <f t="shared" si="6"/>
        <v>490.05495389714076</v>
      </c>
      <c r="F21" s="117">
        <f t="shared" si="0"/>
        <v>589.16310523358231</v>
      </c>
      <c r="G21" s="116">
        <f t="shared" si="1"/>
        <v>28517.208851890628</v>
      </c>
      <c r="K21" s="119"/>
      <c r="L21" s="119"/>
      <c r="M21" s="104"/>
    </row>
    <row r="22" spans="1:13" x14ac:dyDescent="0.25">
      <c r="A22" s="114">
        <f t="shared" si="2"/>
        <v>45505</v>
      </c>
      <c r="B22" s="115">
        <f t="shared" si="3"/>
        <v>8</v>
      </c>
      <c r="C22" s="116">
        <f t="shared" si="4"/>
        <v>28517.208851890628</v>
      </c>
      <c r="D22" s="117">
        <f t="shared" si="5"/>
        <v>97.433796910626327</v>
      </c>
      <c r="E22" s="117">
        <f t="shared" si="6"/>
        <v>491.72930832295606</v>
      </c>
      <c r="F22" s="117">
        <f t="shared" si="0"/>
        <v>589.16310523358243</v>
      </c>
      <c r="G22" s="116">
        <f t="shared" si="1"/>
        <v>28025.479543567671</v>
      </c>
      <c r="K22" s="119"/>
      <c r="L22" s="119"/>
      <c r="M22" s="104"/>
    </row>
    <row r="23" spans="1:13" x14ac:dyDescent="0.25">
      <c r="A23" s="114">
        <f t="shared" si="2"/>
        <v>45536</v>
      </c>
      <c r="B23" s="115">
        <f t="shared" si="3"/>
        <v>9</v>
      </c>
      <c r="C23" s="116">
        <f t="shared" si="4"/>
        <v>28025.479543567671</v>
      </c>
      <c r="D23" s="117">
        <f t="shared" si="5"/>
        <v>95.753721773856213</v>
      </c>
      <c r="E23" s="117">
        <f t="shared" si="6"/>
        <v>493.40938345972603</v>
      </c>
      <c r="F23" s="117">
        <f t="shared" si="0"/>
        <v>589.1631052335822</v>
      </c>
      <c r="G23" s="116">
        <f t="shared" si="1"/>
        <v>27532.070160107945</v>
      </c>
      <c r="K23" s="119"/>
      <c r="L23" s="119"/>
      <c r="M23" s="104"/>
    </row>
    <row r="24" spans="1:13" x14ac:dyDescent="0.25">
      <c r="A24" s="114">
        <f t="shared" si="2"/>
        <v>45566</v>
      </c>
      <c r="B24" s="115">
        <f t="shared" si="3"/>
        <v>10</v>
      </c>
      <c r="C24" s="116">
        <f t="shared" si="4"/>
        <v>27532.070160107945</v>
      </c>
      <c r="D24" s="117">
        <f t="shared" si="5"/>
        <v>94.067906380368811</v>
      </c>
      <c r="E24" s="117">
        <f t="shared" si="6"/>
        <v>495.0951988532135</v>
      </c>
      <c r="F24" s="117">
        <f t="shared" si="0"/>
        <v>589.16310523358231</v>
      </c>
      <c r="G24" s="116">
        <f t="shared" si="1"/>
        <v>27036.974961254731</v>
      </c>
      <c r="K24" s="119"/>
      <c r="L24" s="119"/>
      <c r="M24" s="104"/>
    </row>
    <row r="25" spans="1:13" x14ac:dyDescent="0.25">
      <c r="A25" s="114">
        <f t="shared" si="2"/>
        <v>45597</v>
      </c>
      <c r="B25" s="115">
        <f t="shared" si="3"/>
        <v>11</v>
      </c>
      <c r="C25" s="116">
        <f t="shared" si="4"/>
        <v>27036.974961254731</v>
      </c>
      <c r="D25" s="117">
        <f t="shared" si="5"/>
        <v>92.376331117620353</v>
      </c>
      <c r="E25" s="117">
        <f t="shared" si="6"/>
        <v>496.78677411596203</v>
      </c>
      <c r="F25" s="117">
        <f t="shared" si="0"/>
        <v>589.16310523358243</v>
      </c>
      <c r="G25" s="116">
        <f t="shared" si="1"/>
        <v>26540.18818713877</v>
      </c>
    </row>
    <row r="26" spans="1:13" x14ac:dyDescent="0.25">
      <c r="A26" s="114">
        <f t="shared" si="2"/>
        <v>45627</v>
      </c>
      <c r="B26" s="115">
        <f t="shared" si="3"/>
        <v>12</v>
      </c>
      <c r="C26" s="116">
        <f t="shared" si="4"/>
        <v>26540.18818713877</v>
      </c>
      <c r="D26" s="117">
        <f t="shared" si="5"/>
        <v>90.678976306057478</v>
      </c>
      <c r="E26" s="117">
        <f t="shared" si="6"/>
        <v>498.48412892752486</v>
      </c>
      <c r="F26" s="117">
        <f t="shared" si="0"/>
        <v>589.16310523358231</v>
      </c>
      <c r="G26" s="116">
        <f t="shared" si="1"/>
        <v>26041.704058211246</v>
      </c>
    </row>
    <row r="27" spans="1:13" x14ac:dyDescent="0.25">
      <c r="A27" s="114">
        <f t="shared" si="2"/>
        <v>45658</v>
      </c>
      <c r="B27" s="115">
        <f t="shared" si="3"/>
        <v>13</v>
      </c>
      <c r="C27" s="116">
        <f t="shared" si="4"/>
        <v>26041.704058211246</v>
      </c>
      <c r="D27" s="117">
        <f t="shared" si="5"/>
        <v>88.975822198888437</v>
      </c>
      <c r="E27" s="117">
        <f t="shared" si="6"/>
        <v>500.18728303469391</v>
      </c>
      <c r="F27" s="117">
        <f t="shared" si="0"/>
        <v>589.16310523358231</v>
      </c>
      <c r="G27" s="116">
        <f t="shared" si="1"/>
        <v>25541.516775176551</v>
      </c>
    </row>
    <row r="28" spans="1:13" x14ac:dyDescent="0.25">
      <c r="A28" s="114">
        <f t="shared" si="2"/>
        <v>45689</v>
      </c>
      <c r="B28" s="115">
        <f t="shared" si="3"/>
        <v>14</v>
      </c>
      <c r="C28" s="116">
        <f t="shared" si="4"/>
        <v>25541.516775176551</v>
      </c>
      <c r="D28" s="117">
        <f t="shared" si="5"/>
        <v>87.266848981853215</v>
      </c>
      <c r="E28" s="117">
        <f t="shared" si="6"/>
        <v>501.89625625172903</v>
      </c>
      <c r="F28" s="117">
        <f t="shared" si="0"/>
        <v>589.1631052335822</v>
      </c>
      <c r="G28" s="116">
        <f t="shared" si="1"/>
        <v>25039.620518924821</v>
      </c>
    </row>
    <row r="29" spans="1:13" x14ac:dyDescent="0.25">
      <c r="A29" s="114">
        <f t="shared" si="2"/>
        <v>45717</v>
      </c>
      <c r="B29" s="115">
        <f t="shared" si="3"/>
        <v>15</v>
      </c>
      <c r="C29" s="116">
        <f t="shared" si="4"/>
        <v>25039.620518924821</v>
      </c>
      <c r="D29" s="117">
        <f t="shared" si="5"/>
        <v>85.552036772993148</v>
      </c>
      <c r="E29" s="117">
        <f t="shared" si="6"/>
        <v>503.61106846058919</v>
      </c>
      <c r="F29" s="117">
        <f t="shared" si="0"/>
        <v>589.16310523358231</v>
      </c>
      <c r="G29" s="116">
        <f t="shared" si="1"/>
        <v>24536.009450464233</v>
      </c>
    </row>
    <row r="30" spans="1:13" x14ac:dyDescent="0.25">
      <c r="A30" s="114">
        <f t="shared" si="2"/>
        <v>45748</v>
      </c>
      <c r="B30" s="115">
        <f t="shared" si="3"/>
        <v>16</v>
      </c>
      <c r="C30" s="116">
        <f t="shared" si="4"/>
        <v>24536.009450464233</v>
      </c>
      <c r="D30" s="117">
        <f t="shared" si="5"/>
        <v>83.831365622419483</v>
      </c>
      <c r="E30" s="117">
        <f t="shared" si="6"/>
        <v>505.3317396111629</v>
      </c>
      <c r="F30" s="117">
        <f t="shared" si="0"/>
        <v>589.16310523358243</v>
      </c>
      <c r="G30" s="116">
        <f t="shared" si="1"/>
        <v>24030.67771085307</v>
      </c>
    </row>
    <row r="31" spans="1:13" x14ac:dyDescent="0.25">
      <c r="A31" s="114">
        <f t="shared" si="2"/>
        <v>45778</v>
      </c>
      <c r="B31" s="115">
        <f t="shared" si="3"/>
        <v>17</v>
      </c>
      <c r="C31" s="116">
        <f t="shared" si="4"/>
        <v>24030.67771085307</v>
      </c>
      <c r="D31" s="117">
        <f t="shared" si="5"/>
        <v>82.104815512081331</v>
      </c>
      <c r="E31" s="117">
        <f t="shared" si="6"/>
        <v>507.05828972150107</v>
      </c>
      <c r="F31" s="117">
        <f t="shared" si="0"/>
        <v>589.16310523358243</v>
      </c>
      <c r="G31" s="116">
        <f t="shared" si="1"/>
        <v>23523.619421131567</v>
      </c>
    </row>
    <row r="32" spans="1:13" x14ac:dyDescent="0.25">
      <c r="A32" s="114">
        <f t="shared" si="2"/>
        <v>45809</v>
      </c>
      <c r="B32" s="115">
        <f t="shared" si="3"/>
        <v>18</v>
      </c>
      <c r="C32" s="116">
        <f t="shared" si="4"/>
        <v>23523.619421131567</v>
      </c>
      <c r="D32" s="117">
        <f t="shared" si="5"/>
        <v>80.372366355532876</v>
      </c>
      <c r="E32" s="117">
        <f t="shared" si="6"/>
        <v>508.79073887804947</v>
      </c>
      <c r="F32" s="117">
        <f t="shared" si="0"/>
        <v>589.16310523358231</v>
      </c>
      <c r="G32" s="116">
        <f t="shared" si="1"/>
        <v>23014.828682253519</v>
      </c>
    </row>
    <row r="33" spans="1:7" x14ac:dyDescent="0.25">
      <c r="A33" s="114">
        <f t="shared" si="2"/>
        <v>45839</v>
      </c>
      <c r="B33" s="115">
        <f t="shared" si="3"/>
        <v>19</v>
      </c>
      <c r="C33" s="116">
        <f t="shared" si="4"/>
        <v>23014.828682253519</v>
      </c>
      <c r="D33" s="117">
        <f t="shared" si="5"/>
        <v>78.633997997699538</v>
      </c>
      <c r="E33" s="117">
        <f t="shared" si="6"/>
        <v>510.5291072358828</v>
      </c>
      <c r="F33" s="117">
        <f t="shared" si="0"/>
        <v>589.16310523358231</v>
      </c>
      <c r="G33" s="116">
        <f t="shared" si="1"/>
        <v>22504.299575017638</v>
      </c>
    </row>
    <row r="34" spans="1:7" x14ac:dyDescent="0.25">
      <c r="A34" s="114">
        <f t="shared" si="2"/>
        <v>45870</v>
      </c>
      <c r="B34" s="115">
        <f t="shared" si="3"/>
        <v>20</v>
      </c>
      <c r="C34" s="116">
        <f t="shared" si="4"/>
        <v>22504.299575017638</v>
      </c>
      <c r="D34" s="117">
        <f t="shared" si="5"/>
        <v>76.889690214643593</v>
      </c>
      <c r="E34" s="117">
        <f t="shared" si="6"/>
        <v>512.27341501893864</v>
      </c>
      <c r="F34" s="117">
        <f t="shared" si="0"/>
        <v>589.1631052335822</v>
      </c>
      <c r="G34" s="116">
        <f t="shared" si="1"/>
        <v>21992.026159998699</v>
      </c>
    </row>
    <row r="35" spans="1:7" x14ac:dyDescent="0.25">
      <c r="A35" s="114">
        <f t="shared" si="2"/>
        <v>45901</v>
      </c>
      <c r="B35" s="115">
        <f t="shared" si="3"/>
        <v>21</v>
      </c>
      <c r="C35" s="116">
        <f t="shared" si="4"/>
        <v>21992.026159998699</v>
      </c>
      <c r="D35" s="117">
        <f t="shared" si="5"/>
        <v>75.139422713328898</v>
      </c>
      <c r="E35" s="117">
        <f t="shared" si="6"/>
        <v>514.02368252025349</v>
      </c>
      <c r="F35" s="117">
        <f t="shared" si="0"/>
        <v>589.16310523358243</v>
      </c>
      <c r="G35" s="116">
        <f t="shared" si="1"/>
        <v>21478.002477478447</v>
      </c>
    </row>
    <row r="36" spans="1:7" x14ac:dyDescent="0.25">
      <c r="A36" s="114">
        <f t="shared" si="2"/>
        <v>45931</v>
      </c>
      <c r="B36" s="115">
        <f t="shared" si="3"/>
        <v>22</v>
      </c>
      <c r="C36" s="116">
        <f t="shared" si="4"/>
        <v>21478.002477478447</v>
      </c>
      <c r="D36" s="117">
        <f t="shared" si="5"/>
        <v>73.383175131384704</v>
      </c>
      <c r="E36" s="117">
        <f t="shared" si="6"/>
        <v>515.77993010219768</v>
      </c>
      <c r="F36" s="117">
        <f t="shared" si="0"/>
        <v>589.16310523358243</v>
      </c>
      <c r="G36" s="116">
        <f t="shared" si="1"/>
        <v>20962.222547376248</v>
      </c>
    </row>
    <row r="37" spans="1:7" x14ac:dyDescent="0.25">
      <c r="A37" s="114">
        <f t="shared" si="2"/>
        <v>45962</v>
      </c>
      <c r="B37" s="115">
        <f t="shared" si="3"/>
        <v>23</v>
      </c>
      <c r="C37" s="116">
        <f t="shared" si="4"/>
        <v>20962.222547376248</v>
      </c>
      <c r="D37" s="117">
        <f t="shared" si="5"/>
        <v>71.620927036868849</v>
      </c>
      <c r="E37" s="117">
        <f t="shared" si="6"/>
        <v>517.54217819671339</v>
      </c>
      <c r="F37" s="117">
        <f t="shared" si="0"/>
        <v>589.1631052335822</v>
      </c>
      <c r="G37" s="116">
        <f t="shared" si="1"/>
        <v>20444.680369179536</v>
      </c>
    </row>
    <row r="38" spans="1:7" x14ac:dyDescent="0.25">
      <c r="A38" s="114">
        <f t="shared" si="2"/>
        <v>45992</v>
      </c>
      <c r="B38" s="115">
        <f t="shared" si="3"/>
        <v>24</v>
      </c>
      <c r="C38" s="116">
        <f t="shared" si="4"/>
        <v>20444.680369179536</v>
      </c>
      <c r="D38" s="117">
        <f t="shared" si="5"/>
        <v>69.852657928030069</v>
      </c>
      <c r="E38" s="117">
        <f t="shared" si="6"/>
        <v>519.31044730555232</v>
      </c>
      <c r="F38" s="117">
        <f t="shared" si="0"/>
        <v>589.16310523358243</v>
      </c>
      <c r="G38" s="116">
        <f t="shared" si="1"/>
        <v>19925.369921873982</v>
      </c>
    </row>
    <row r="39" spans="1:7" x14ac:dyDescent="0.25">
      <c r="A39" s="114">
        <f t="shared" si="2"/>
        <v>46023</v>
      </c>
      <c r="B39" s="115">
        <f t="shared" si="3"/>
        <v>25</v>
      </c>
      <c r="C39" s="116">
        <f t="shared" si="4"/>
        <v>19925.369921873982</v>
      </c>
      <c r="D39" s="117">
        <f t="shared" si="5"/>
        <v>68.078347233069437</v>
      </c>
      <c r="E39" s="117">
        <f t="shared" si="6"/>
        <v>521.08475800051281</v>
      </c>
      <c r="F39" s="117">
        <f t="shared" si="0"/>
        <v>589.1631052335822</v>
      </c>
      <c r="G39" s="116">
        <f t="shared" si="1"/>
        <v>19404.285163873468</v>
      </c>
    </row>
    <row r="40" spans="1:7" x14ac:dyDescent="0.25">
      <c r="A40" s="114">
        <f t="shared" si="2"/>
        <v>46054</v>
      </c>
      <c r="B40" s="115">
        <f t="shared" si="3"/>
        <v>26</v>
      </c>
      <c r="C40" s="116">
        <f t="shared" si="4"/>
        <v>19404.285163873468</v>
      </c>
      <c r="D40" s="117">
        <f t="shared" si="5"/>
        <v>66.297974309901036</v>
      </c>
      <c r="E40" s="117">
        <f t="shared" si="6"/>
        <v>522.86513092368136</v>
      </c>
      <c r="F40" s="117">
        <f t="shared" si="0"/>
        <v>589.16310523358243</v>
      </c>
      <c r="G40" s="116">
        <f t="shared" si="1"/>
        <v>18881.420032949787</v>
      </c>
    </row>
    <row r="41" spans="1:7" x14ac:dyDescent="0.25">
      <c r="A41" s="114">
        <f t="shared" si="2"/>
        <v>46082</v>
      </c>
      <c r="B41" s="115">
        <f t="shared" si="3"/>
        <v>27</v>
      </c>
      <c r="C41" s="116">
        <f t="shared" si="4"/>
        <v>18881.420032949787</v>
      </c>
      <c r="D41" s="117">
        <f t="shared" si="5"/>
        <v>64.51151844591179</v>
      </c>
      <c r="E41" s="117">
        <f t="shared" si="6"/>
        <v>524.65158678767045</v>
      </c>
      <c r="F41" s="117">
        <f t="shared" si="0"/>
        <v>589.1631052335822</v>
      </c>
      <c r="G41" s="116">
        <f t="shared" si="1"/>
        <v>18356.768446162117</v>
      </c>
    </row>
    <row r="42" spans="1:7" x14ac:dyDescent="0.25">
      <c r="A42" s="114">
        <f t="shared" si="2"/>
        <v>46113</v>
      </c>
      <c r="B42" s="115">
        <f t="shared" si="3"/>
        <v>28</v>
      </c>
      <c r="C42" s="116">
        <f t="shared" si="4"/>
        <v>18356.768446162117</v>
      </c>
      <c r="D42" s="117">
        <f t="shared" si="5"/>
        <v>62.71895885772058</v>
      </c>
      <c r="E42" s="117">
        <f t="shared" si="6"/>
        <v>526.44414637586169</v>
      </c>
      <c r="F42" s="117">
        <f t="shared" si="0"/>
        <v>589.16310523358231</v>
      </c>
      <c r="G42" s="116">
        <f t="shared" si="1"/>
        <v>17830.324299786254</v>
      </c>
    </row>
    <row r="43" spans="1:7" x14ac:dyDescent="0.25">
      <c r="A43" s="114">
        <f t="shared" si="2"/>
        <v>46143</v>
      </c>
      <c r="B43" s="115">
        <f t="shared" si="3"/>
        <v>29</v>
      </c>
      <c r="C43" s="116">
        <f t="shared" si="4"/>
        <v>17830.324299786254</v>
      </c>
      <c r="D43" s="117">
        <f t="shared" si="5"/>
        <v>60.920274690936381</v>
      </c>
      <c r="E43" s="117">
        <f t="shared" si="6"/>
        <v>528.24283054264595</v>
      </c>
      <c r="F43" s="117">
        <f t="shared" si="0"/>
        <v>589.16310523358231</v>
      </c>
      <c r="G43" s="116">
        <f t="shared" si="1"/>
        <v>17302.081469243607</v>
      </c>
    </row>
    <row r="44" spans="1:7" x14ac:dyDescent="0.25">
      <c r="A44" s="114">
        <f t="shared" si="2"/>
        <v>46174</v>
      </c>
      <c r="B44" s="115">
        <f t="shared" si="3"/>
        <v>30</v>
      </c>
      <c r="C44" s="116">
        <f t="shared" si="4"/>
        <v>17302.081469243607</v>
      </c>
      <c r="D44" s="117">
        <f t="shared" si="5"/>
        <v>59.115445019915676</v>
      </c>
      <c r="E44" s="117">
        <f t="shared" si="6"/>
        <v>530.04766021366675</v>
      </c>
      <c r="F44" s="117">
        <f t="shared" si="0"/>
        <v>589.16310523358243</v>
      </c>
      <c r="G44" s="116">
        <f t="shared" si="1"/>
        <v>16772.033809029941</v>
      </c>
    </row>
    <row r="45" spans="1:7" x14ac:dyDescent="0.25">
      <c r="A45" s="114">
        <f t="shared" si="2"/>
        <v>46204</v>
      </c>
      <c r="B45" s="115">
        <f t="shared" si="3"/>
        <v>31</v>
      </c>
      <c r="C45" s="116">
        <f t="shared" si="4"/>
        <v>16772.033809029941</v>
      </c>
      <c r="D45" s="117">
        <f t="shared" si="5"/>
        <v>57.304448847518977</v>
      </c>
      <c r="E45" s="117">
        <f t="shared" si="6"/>
        <v>531.85865638606333</v>
      </c>
      <c r="F45" s="117">
        <f t="shared" si="0"/>
        <v>589.16310523358231</v>
      </c>
      <c r="G45" s="116">
        <f t="shared" si="1"/>
        <v>16240.175152643878</v>
      </c>
    </row>
    <row r="46" spans="1:7" x14ac:dyDescent="0.25">
      <c r="A46" s="114">
        <f t="shared" si="2"/>
        <v>46235</v>
      </c>
      <c r="B46" s="115">
        <f t="shared" si="3"/>
        <v>32</v>
      </c>
      <c r="C46" s="116">
        <f t="shared" si="4"/>
        <v>16240.175152643878</v>
      </c>
      <c r="D46" s="117">
        <f t="shared" si="5"/>
        <v>55.487265104866594</v>
      </c>
      <c r="E46" s="117">
        <f t="shared" si="6"/>
        <v>533.67584012871578</v>
      </c>
      <c r="F46" s="117">
        <f t="shared" si="0"/>
        <v>589.16310523358243</v>
      </c>
      <c r="G46" s="116">
        <f t="shared" si="1"/>
        <v>15706.499312515163</v>
      </c>
    </row>
    <row r="47" spans="1:7" x14ac:dyDescent="0.25">
      <c r="A47" s="114">
        <f t="shared" si="2"/>
        <v>46266</v>
      </c>
      <c r="B47" s="115">
        <f t="shared" si="3"/>
        <v>33</v>
      </c>
      <c r="C47" s="116">
        <f t="shared" si="4"/>
        <v>15706.499312515163</v>
      </c>
      <c r="D47" s="117">
        <f t="shared" si="5"/>
        <v>53.663872651093492</v>
      </c>
      <c r="E47" s="117">
        <f t="shared" si="6"/>
        <v>535.49923258248884</v>
      </c>
      <c r="F47" s="117">
        <f t="shared" si="0"/>
        <v>589.16310523358231</v>
      </c>
      <c r="G47" s="116">
        <f t="shared" si="1"/>
        <v>15171.000079932674</v>
      </c>
    </row>
    <row r="48" spans="1:7" x14ac:dyDescent="0.25">
      <c r="A48" s="114">
        <f t="shared" si="2"/>
        <v>46296</v>
      </c>
      <c r="B48" s="115">
        <f t="shared" si="3"/>
        <v>34</v>
      </c>
      <c r="C48" s="116">
        <f t="shared" si="4"/>
        <v>15171.000079932674</v>
      </c>
      <c r="D48" s="117">
        <f t="shared" si="5"/>
        <v>51.834250273103315</v>
      </c>
      <c r="E48" s="117">
        <f t="shared" si="6"/>
        <v>537.32885496047902</v>
      </c>
      <c r="F48" s="117">
        <f t="shared" si="0"/>
        <v>589.16310523358231</v>
      </c>
      <c r="G48" s="116">
        <f t="shared" si="1"/>
        <v>14633.671224972195</v>
      </c>
    </row>
    <row r="49" spans="1:7" x14ac:dyDescent="0.25">
      <c r="A49" s="114">
        <f t="shared" si="2"/>
        <v>46327</v>
      </c>
      <c r="B49" s="115">
        <f t="shared" si="3"/>
        <v>35</v>
      </c>
      <c r="C49" s="116">
        <f t="shared" si="4"/>
        <v>14633.671224972195</v>
      </c>
      <c r="D49" s="117">
        <f t="shared" si="5"/>
        <v>49.998376685321681</v>
      </c>
      <c r="E49" s="117">
        <f t="shared" si="6"/>
        <v>539.16472854826065</v>
      </c>
      <c r="F49" s="117">
        <f t="shared" si="0"/>
        <v>589.16310523358231</v>
      </c>
      <c r="G49" s="116">
        <f t="shared" si="1"/>
        <v>14094.506496423934</v>
      </c>
    </row>
    <row r="50" spans="1:7" x14ac:dyDescent="0.25">
      <c r="A50" s="114">
        <f t="shared" si="2"/>
        <v>46357</v>
      </c>
      <c r="B50" s="115">
        <f t="shared" si="3"/>
        <v>36</v>
      </c>
      <c r="C50" s="116">
        <f t="shared" si="4"/>
        <v>14094.506496423934</v>
      </c>
      <c r="D50" s="117">
        <f t="shared" si="5"/>
        <v>48.156230529448457</v>
      </c>
      <c r="E50" s="117">
        <f t="shared" si="6"/>
        <v>541.00687470413379</v>
      </c>
      <c r="F50" s="117">
        <f t="shared" si="0"/>
        <v>589.1631052335822</v>
      </c>
      <c r="G50" s="116">
        <f t="shared" si="1"/>
        <v>13553.4996217198</v>
      </c>
    </row>
    <row r="51" spans="1:7" x14ac:dyDescent="0.25">
      <c r="A51" s="114">
        <f t="shared" si="2"/>
        <v>46388</v>
      </c>
      <c r="B51" s="115">
        <f t="shared" si="3"/>
        <v>37</v>
      </c>
      <c r="C51" s="116">
        <f t="shared" si="4"/>
        <v>13553.4996217198</v>
      </c>
      <c r="D51" s="117">
        <f t="shared" si="5"/>
        <v>46.307790374209333</v>
      </c>
      <c r="E51" s="117">
        <f t="shared" si="6"/>
        <v>542.85531485937292</v>
      </c>
      <c r="F51" s="117">
        <f t="shared" si="0"/>
        <v>589.1631052335822</v>
      </c>
      <c r="G51" s="116">
        <f t="shared" si="1"/>
        <v>13010.644306860428</v>
      </c>
    </row>
    <row r="52" spans="1:7" x14ac:dyDescent="0.25">
      <c r="A52" s="114">
        <f t="shared" si="2"/>
        <v>46419</v>
      </c>
      <c r="B52" s="115">
        <f t="shared" si="3"/>
        <v>38</v>
      </c>
      <c r="C52" s="116">
        <f t="shared" si="4"/>
        <v>13010.644306860428</v>
      </c>
      <c r="D52" s="117">
        <f t="shared" si="5"/>
        <v>44.453034715106476</v>
      </c>
      <c r="E52" s="117">
        <f t="shared" si="6"/>
        <v>544.71007051847585</v>
      </c>
      <c r="F52" s="117">
        <f t="shared" si="0"/>
        <v>589.16310523358231</v>
      </c>
      <c r="G52" s="116">
        <f t="shared" si="1"/>
        <v>12465.934236341951</v>
      </c>
    </row>
    <row r="53" spans="1:7" x14ac:dyDescent="0.25">
      <c r="A53" s="114">
        <f t="shared" si="2"/>
        <v>46447</v>
      </c>
      <c r="B53" s="115">
        <f t="shared" si="3"/>
        <v>39</v>
      </c>
      <c r="C53" s="116">
        <f t="shared" si="4"/>
        <v>12465.934236341951</v>
      </c>
      <c r="D53" s="117">
        <f t="shared" si="5"/>
        <v>42.59194197416835</v>
      </c>
      <c r="E53" s="117">
        <f t="shared" si="6"/>
        <v>546.57116325941399</v>
      </c>
      <c r="F53" s="117">
        <f t="shared" si="0"/>
        <v>589.16310523358231</v>
      </c>
      <c r="G53" s="116">
        <f t="shared" si="1"/>
        <v>11919.363073082537</v>
      </c>
    </row>
    <row r="54" spans="1:7" x14ac:dyDescent="0.25">
      <c r="A54" s="114">
        <f t="shared" si="2"/>
        <v>46478</v>
      </c>
      <c r="B54" s="115">
        <f t="shared" si="3"/>
        <v>40</v>
      </c>
      <c r="C54" s="116">
        <f t="shared" si="4"/>
        <v>11919.363073082537</v>
      </c>
      <c r="D54" s="117">
        <f t="shared" si="5"/>
        <v>40.724490499698689</v>
      </c>
      <c r="E54" s="117">
        <f t="shared" si="6"/>
        <v>548.43861473388358</v>
      </c>
      <c r="F54" s="117">
        <f t="shared" si="0"/>
        <v>589.16310523358231</v>
      </c>
      <c r="G54" s="116">
        <f t="shared" si="1"/>
        <v>11370.924458348654</v>
      </c>
    </row>
    <row r="55" spans="1:7" x14ac:dyDescent="0.25">
      <c r="A55" s="114">
        <f t="shared" si="2"/>
        <v>46508</v>
      </c>
      <c r="B55" s="115">
        <f t="shared" si="3"/>
        <v>41</v>
      </c>
      <c r="C55" s="116">
        <f t="shared" si="4"/>
        <v>11370.924458348654</v>
      </c>
      <c r="D55" s="117">
        <f t="shared" si="5"/>
        <v>38.850658566024585</v>
      </c>
      <c r="E55" s="117">
        <f t="shared" si="6"/>
        <v>550.31244666755777</v>
      </c>
      <c r="F55" s="117">
        <f t="shared" si="0"/>
        <v>589.16310523358231</v>
      </c>
      <c r="G55" s="116">
        <f t="shared" si="1"/>
        <v>10820.612011681096</v>
      </c>
    </row>
    <row r="56" spans="1:7" x14ac:dyDescent="0.25">
      <c r="A56" s="114">
        <f t="shared" si="2"/>
        <v>46539</v>
      </c>
      <c r="B56" s="115">
        <f t="shared" si="3"/>
        <v>42</v>
      </c>
      <c r="C56" s="116">
        <f t="shared" si="4"/>
        <v>10820.612011681096</v>
      </c>
      <c r="D56" s="117">
        <f t="shared" si="5"/>
        <v>36.970424373243773</v>
      </c>
      <c r="E56" s="117">
        <f t="shared" si="6"/>
        <v>552.19268086033856</v>
      </c>
      <c r="F56" s="117">
        <f t="shared" si="0"/>
        <v>589.16310523358231</v>
      </c>
      <c r="G56" s="116">
        <f t="shared" si="1"/>
        <v>10268.419330820758</v>
      </c>
    </row>
    <row r="57" spans="1:7" x14ac:dyDescent="0.25">
      <c r="A57" s="114">
        <f t="shared" si="2"/>
        <v>46569</v>
      </c>
      <c r="B57" s="115">
        <f t="shared" si="3"/>
        <v>43</v>
      </c>
      <c r="C57" s="116">
        <f t="shared" si="4"/>
        <v>10268.419330820758</v>
      </c>
      <c r="D57" s="117">
        <f t="shared" si="5"/>
        <v>35.083766046970936</v>
      </c>
      <c r="E57" s="117">
        <f t="shared" si="6"/>
        <v>554.07933918661138</v>
      </c>
      <c r="F57" s="117">
        <f t="shared" si="0"/>
        <v>589.16310523358231</v>
      </c>
      <c r="G57" s="116">
        <f t="shared" si="1"/>
        <v>9714.3399916341459</v>
      </c>
    </row>
    <row r="58" spans="1:7" x14ac:dyDescent="0.25">
      <c r="A58" s="114">
        <f t="shared" si="2"/>
        <v>46600</v>
      </c>
      <c r="B58" s="115">
        <f t="shared" si="3"/>
        <v>44</v>
      </c>
      <c r="C58" s="116">
        <f t="shared" si="4"/>
        <v>9714.3399916341459</v>
      </c>
      <c r="D58" s="117">
        <f t="shared" si="5"/>
        <v>33.190661638083355</v>
      </c>
      <c r="E58" s="117">
        <f t="shared" si="6"/>
        <v>555.97244359549893</v>
      </c>
      <c r="F58" s="117">
        <f t="shared" si="0"/>
        <v>589.16310523358231</v>
      </c>
      <c r="G58" s="116">
        <f t="shared" si="1"/>
        <v>9158.3675480386464</v>
      </c>
    </row>
    <row r="59" spans="1:7" x14ac:dyDescent="0.25">
      <c r="A59" s="114">
        <f t="shared" si="2"/>
        <v>46631</v>
      </c>
      <c r="B59" s="115">
        <f t="shared" si="3"/>
        <v>45</v>
      </c>
      <c r="C59" s="116">
        <f t="shared" si="4"/>
        <v>9158.3675480386464</v>
      </c>
      <c r="D59" s="117">
        <f t="shared" si="5"/>
        <v>31.291089122465394</v>
      </c>
      <c r="E59" s="117">
        <f t="shared" si="6"/>
        <v>557.87201611111686</v>
      </c>
      <c r="F59" s="117">
        <f t="shared" si="0"/>
        <v>589.1631052335822</v>
      </c>
      <c r="G59" s="116">
        <f t="shared" si="1"/>
        <v>8600.4955319275286</v>
      </c>
    </row>
    <row r="60" spans="1:7" x14ac:dyDescent="0.25">
      <c r="A60" s="114">
        <f t="shared" si="2"/>
        <v>46661</v>
      </c>
      <c r="B60" s="115">
        <f t="shared" si="3"/>
        <v>46</v>
      </c>
      <c r="C60" s="116">
        <f t="shared" si="4"/>
        <v>8600.4955319275286</v>
      </c>
      <c r="D60" s="117">
        <f t="shared" si="5"/>
        <v>29.385026400752409</v>
      </c>
      <c r="E60" s="117">
        <f t="shared" si="6"/>
        <v>559.77807883282992</v>
      </c>
      <c r="F60" s="117">
        <f t="shared" si="0"/>
        <v>589.16310523358231</v>
      </c>
      <c r="G60" s="116">
        <f t="shared" si="1"/>
        <v>8040.7174530946986</v>
      </c>
    </row>
    <row r="61" spans="1:7" x14ac:dyDescent="0.25">
      <c r="A61" s="114">
        <f t="shared" si="2"/>
        <v>46692</v>
      </c>
      <c r="B61" s="115">
        <f t="shared" si="3"/>
        <v>47</v>
      </c>
      <c r="C61" s="116">
        <f t="shared" si="4"/>
        <v>8040.7174530946986</v>
      </c>
      <c r="D61" s="117">
        <f t="shared" si="5"/>
        <v>27.472451298073583</v>
      </c>
      <c r="E61" s="117">
        <f t="shared" si="6"/>
        <v>561.69065393550875</v>
      </c>
      <c r="F61" s="117">
        <f t="shared" si="0"/>
        <v>589.16310523358231</v>
      </c>
      <c r="G61" s="116">
        <f t="shared" si="1"/>
        <v>7479.02679915919</v>
      </c>
    </row>
    <row r="62" spans="1:7" x14ac:dyDescent="0.25">
      <c r="A62" s="114">
        <f t="shared" si="2"/>
        <v>46722</v>
      </c>
      <c r="B62" s="115">
        <f t="shared" si="3"/>
        <v>48</v>
      </c>
      <c r="C62" s="116">
        <f t="shared" si="4"/>
        <v>7479.02679915919</v>
      </c>
      <c r="D62" s="117">
        <f t="shared" si="5"/>
        <v>25.553341563793921</v>
      </c>
      <c r="E62" s="117">
        <f t="shared" si="6"/>
        <v>563.60976366978832</v>
      </c>
      <c r="F62" s="117">
        <f t="shared" si="0"/>
        <v>589.1631052335822</v>
      </c>
      <c r="G62" s="116">
        <f t="shared" si="1"/>
        <v>6915.4170354894013</v>
      </c>
    </row>
    <row r="63" spans="1:7" x14ac:dyDescent="0.25">
      <c r="A63" s="114">
        <f t="shared" si="2"/>
        <v>46753</v>
      </c>
      <c r="B63" s="115">
        <f t="shared" si="3"/>
        <v>49</v>
      </c>
      <c r="C63" s="116">
        <f t="shared" si="4"/>
        <v>6915.4170354894013</v>
      </c>
      <c r="D63" s="117">
        <f t="shared" si="5"/>
        <v>23.627674871255479</v>
      </c>
      <c r="E63" s="117">
        <f t="shared" si="6"/>
        <v>565.53543036232679</v>
      </c>
      <c r="F63" s="117">
        <f t="shared" si="0"/>
        <v>589.16310523358231</v>
      </c>
      <c r="G63" s="116">
        <f t="shared" si="1"/>
        <v>6349.8816051270742</v>
      </c>
    </row>
    <row r="64" spans="1:7" x14ac:dyDescent="0.25">
      <c r="A64" s="114">
        <f t="shared" si="2"/>
        <v>46784</v>
      </c>
      <c r="B64" s="115">
        <f t="shared" si="3"/>
        <v>50</v>
      </c>
      <c r="C64" s="116">
        <f t="shared" si="4"/>
        <v>6349.8816051270742</v>
      </c>
      <c r="D64" s="117">
        <f t="shared" si="5"/>
        <v>21.695428817517531</v>
      </c>
      <c r="E64" s="117">
        <f t="shared" si="6"/>
        <v>567.46767641606482</v>
      </c>
      <c r="F64" s="117">
        <f t="shared" si="0"/>
        <v>589.16310523358231</v>
      </c>
      <c r="G64" s="116">
        <f t="shared" si="1"/>
        <v>5782.4139287110092</v>
      </c>
    </row>
    <row r="65" spans="1:7" x14ac:dyDescent="0.25">
      <c r="A65" s="114">
        <f t="shared" si="2"/>
        <v>46813</v>
      </c>
      <c r="B65" s="115">
        <f t="shared" si="3"/>
        <v>51</v>
      </c>
      <c r="C65" s="116">
        <f t="shared" si="4"/>
        <v>5782.4139287110092</v>
      </c>
      <c r="D65" s="117">
        <f t="shared" si="5"/>
        <v>19.756580923095981</v>
      </c>
      <c r="E65" s="117">
        <f t="shared" si="6"/>
        <v>569.40652431048625</v>
      </c>
      <c r="F65" s="117">
        <f t="shared" si="0"/>
        <v>589.1631052335822</v>
      </c>
      <c r="G65" s="116">
        <f t="shared" si="1"/>
        <v>5213.0074044005232</v>
      </c>
    </row>
    <row r="66" spans="1:7" x14ac:dyDescent="0.25">
      <c r="A66" s="114">
        <f t="shared" si="2"/>
        <v>46844</v>
      </c>
      <c r="B66" s="115">
        <f t="shared" si="3"/>
        <v>52</v>
      </c>
      <c r="C66" s="116">
        <f t="shared" si="4"/>
        <v>5213.0074044005232</v>
      </c>
      <c r="D66" s="117">
        <f t="shared" si="5"/>
        <v>17.811108631701813</v>
      </c>
      <c r="E66" s="117">
        <f t="shared" si="6"/>
        <v>571.3519966018805</v>
      </c>
      <c r="F66" s="117">
        <f t="shared" si="0"/>
        <v>589.16310523358231</v>
      </c>
      <c r="G66" s="116">
        <f t="shared" si="1"/>
        <v>4641.655407798643</v>
      </c>
    </row>
    <row r="67" spans="1:7" x14ac:dyDescent="0.25">
      <c r="A67" s="114">
        <f t="shared" si="2"/>
        <v>46874</v>
      </c>
      <c r="B67" s="115">
        <f t="shared" si="3"/>
        <v>53</v>
      </c>
      <c r="C67" s="116">
        <f t="shared" si="4"/>
        <v>4641.655407798643</v>
      </c>
      <c r="D67" s="117">
        <f t="shared" si="5"/>
        <v>15.858989309978725</v>
      </c>
      <c r="E67" s="117">
        <f t="shared" si="6"/>
        <v>573.3041159236036</v>
      </c>
      <c r="F67" s="117">
        <f t="shared" si="0"/>
        <v>589.16310523358231</v>
      </c>
      <c r="G67" s="116">
        <f t="shared" si="1"/>
        <v>4068.3512918750394</v>
      </c>
    </row>
    <row r="68" spans="1:7" x14ac:dyDescent="0.25">
      <c r="A68" s="114">
        <f t="shared" si="2"/>
        <v>46905</v>
      </c>
      <c r="B68" s="115">
        <f t="shared" si="3"/>
        <v>54</v>
      </c>
      <c r="C68" s="116">
        <f t="shared" si="4"/>
        <v>4068.3512918750394</v>
      </c>
      <c r="D68" s="117">
        <f t="shared" si="5"/>
        <v>13.900200247239745</v>
      </c>
      <c r="E68" s="117">
        <f t="shared" si="6"/>
        <v>575.26290498634251</v>
      </c>
      <c r="F68" s="117">
        <f t="shared" si="0"/>
        <v>589.1631052335822</v>
      </c>
      <c r="G68" s="116">
        <f t="shared" si="1"/>
        <v>3493.0883868886967</v>
      </c>
    </row>
    <row r="69" spans="1:7" x14ac:dyDescent="0.25">
      <c r="A69" s="114">
        <f t="shared" si="2"/>
        <v>46935</v>
      </c>
      <c r="B69" s="115">
        <f t="shared" si="3"/>
        <v>55</v>
      </c>
      <c r="C69" s="116">
        <f t="shared" si="4"/>
        <v>3493.0883868886967</v>
      </c>
      <c r="D69" s="117">
        <f t="shared" si="5"/>
        <v>11.934718655203074</v>
      </c>
      <c r="E69" s="117">
        <f t="shared" si="6"/>
        <v>577.22838657837929</v>
      </c>
      <c r="F69" s="117">
        <f t="shared" si="0"/>
        <v>589.16310523358231</v>
      </c>
      <c r="G69" s="116">
        <f t="shared" si="1"/>
        <v>2915.8600003103174</v>
      </c>
    </row>
    <row r="70" spans="1:7" x14ac:dyDescent="0.25">
      <c r="A70" s="114">
        <f t="shared" si="2"/>
        <v>46966</v>
      </c>
      <c r="B70" s="115">
        <f t="shared" si="3"/>
        <v>56</v>
      </c>
      <c r="C70" s="116">
        <f t="shared" si="4"/>
        <v>2915.8600003103174</v>
      </c>
      <c r="D70" s="117">
        <f t="shared" si="5"/>
        <v>9.9625216677269446</v>
      </c>
      <c r="E70" s="117">
        <f t="shared" si="6"/>
        <v>579.20058356585537</v>
      </c>
      <c r="F70" s="117">
        <f t="shared" si="0"/>
        <v>589.16310523358231</v>
      </c>
      <c r="G70" s="116">
        <f t="shared" si="1"/>
        <v>2336.6594167444619</v>
      </c>
    </row>
    <row r="71" spans="1:7" x14ac:dyDescent="0.25">
      <c r="A71" s="114">
        <f t="shared" si="2"/>
        <v>46997</v>
      </c>
      <c r="B71" s="115">
        <f t="shared" si="3"/>
        <v>57</v>
      </c>
      <c r="C71" s="116">
        <f t="shared" si="4"/>
        <v>2336.6594167444619</v>
      </c>
      <c r="D71" s="117">
        <f t="shared" si="5"/>
        <v>7.9835863405436065</v>
      </c>
      <c r="E71" s="117">
        <f t="shared" si="6"/>
        <v>581.17951889303868</v>
      </c>
      <c r="F71" s="117">
        <f t="shared" si="0"/>
        <v>589.16310523358231</v>
      </c>
      <c r="G71" s="116">
        <f t="shared" si="1"/>
        <v>1755.4798978514232</v>
      </c>
    </row>
    <row r="72" spans="1:7" x14ac:dyDescent="0.25">
      <c r="A72" s="114">
        <f t="shared" si="2"/>
        <v>47027</v>
      </c>
      <c r="B72" s="115">
        <f t="shared" si="3"/>
        <v>58</v>
      </c>
      <c r="C72" s="116">
        <f t="shared" si="4"/>
        <v>1755.4798978514232</v>
      </c>
      <c r="D72" s="117">
        <f t="shared" si="5"/>
        <v>5.9978896509923905</v>
      </c>
      <c r="E72" s="117">
        <f t="shared" si="6"/>
        <v>583.16521558258989</v>
      </c>
      <c r="F72" s="117">
        <f t="shared" si="0"/>
        <v>589.16310523358231</v>
      </c>
      <c r="G72" s="116">
        <f t="shared" si="1"/>
        <v>1172.3146822688332</v>
      </c>
    </row>
    <row r="73" spans="1:7" x14ac:dyDescent="0.25">
      <c r="A73" s="114">
        <f t="shared" si="2"/>
        <v>47058</v>
      </c>
      <c r="B73" s="115">
        <f t="shared" si="3"/>
        <v>59</v>
      </c>
      <c r="C73" s="116">
        <f t="shared" si="4"/>
        <v>1172.3146822688332</v>
      </c>
      <c r="D73" s="117">
        <f t="shared" si="5"/>
        <v>4.0054084977518745</v>
      </c>
      <c r="E73" s="117">
        <f t="shared" si="6"/>
        <v>585.15769673583043</v>
      </c>
      <c r="F73" s="117">
        <f t="shared" si="0"/>
        <v>589.16310523358231</v>
      </c>
      <c r="G73" s="116">
        <f t="shared" si="1"/>
        <v>587.15698553300274</v>
      </c>
    </row>
    <row r="74" spans="1:7" x14ac:dyDescent="0.25">
      <c r="A74" s="114">
        <f t="shared" si="2"/>
        <v>47088</v>
      </c>
      <c r="B74" s="115">
        <f t="shared" si="3"/>
        <v>60</v>
      </c>
      <c r="C74" s="116">
        <f t="shared" si="4"/>
        <v>587.15698553300274</v>
      </c>
      <c r="D74" s="117">
        <f t="shared" si="5"/>
        <v>2.0061197005711215</v>
      </c>
      <c r="E74" s="117">
        <f t="shared" si="6"/>
        <v>587.15698553301115</v>
      </c>
      <c r="F74" s="117">
        <f t="shared" si="0"/>
        <v>589.16310523358231</v>
      </c>
      <c r="G74" s="116">
        <f t="shared" si="1"/>
        <v>-8.4128259913995862E-12</v>
      </c>
    </row>
    <row r="75" spans="1:7" x14ac:dyDescent="0.25">
      <c r="A75" s="114" t="str">
        <f t="shared" si="2"/>
        <v/>
      </c>
      <c r="B75" s="115" t="str">
        <f t="shared" si="3"/>
        <v/>
      </c>
      <c r="C75" s="116" t="str">
        <f t="shared" si="4"/>
        <v/>
      </c>
      <c r="D75" s="117" t="str">
        <f t="shared" si="5"/>
        <v/>
      </c>
      <c r="E75" s="117" t="str">
        <f t="shared" si="6"/>
        <v/>
      </c>
      <c r="F75" s="117" t="str">
        <f t="shared" si="0"/>
        <v/>
      </c>
      <c r="G75" s="116" t="str">
        <f t="shared" si="1"/>
        <v/>
      </c>
    </row>
    <row r="76" spans="1:7" x14ac:dyDescent="0.25">
      <c r="A76" s="114" t="str">
        <f t="shared" si="2"/>
        <v/>
      </c>
      <c r="B76" s="115" t="str">
        <f t="shared" si="3"/>
        <v/>
      </c>
      <c r="C76" s="116" t="str">
        <f t="shared" si="4"/>
        <v/>
      </c>
      <c r="D76" s="117" t="str">
        <f t="shared" si="5"/>
        <v/>
      </c>
      <c r="E76" s="117" t="str">
        <f t="shared" si="6"/>
        <v/>
      </c>
      <c r="F76" s="117" t="str">
        <f t="shared" si="0"/>
        <v/>
      </c>
      <c r="G76" s="116" t="str">
        <f t="shared" si="1"/>
        <v/>
      </c>
    </row>
    <row r="77" spans="1:7" x14ac:dyDescent="0.25">
      <c r="A77" s="114" t="str">
        <f t="shared" si="2"/>
        <v/>
      </c>
      <c r="B77" s="115" t="str">
        <f t="shared" si="3"/>
        <v/>
      </c>
      <c r="C77" s="116" t="str">
        <f t="shared" si="4"/>
        <v/>
      </c>
      <c r="D77" s="117" t="str">
        <f t="shared" si="5"/>
        <v/>
      </c>
      <c r="E77" s="117" t="str">
        <f t="shared" si="6"/>
        <v/>
      </c>
      <c r="F77" s="117" t="str">
        <f t="shared" si="0"/>
        <v/>
      </c>
      <c r="G77" s="116" t="str">
        <f t="shared" si="1"/>
        <v/>
      </c>
    </row>
    <row r="78" spans="1:7" x14ac:dyDescent="0.25">
      <c r="A78" s="114" t="str">
        <f t="shared" si="2"/>
        <v/>
      </c>
      <c r="B78" s="115" t="str">
        <f t="shared" si="3"/>
        <v/>
      </c>
      <c r="C78" s="116" t="str">
        <f t="shared" si="4"/>
        <v/>
      </c>
      <c r="D78" s="117" t="str">
        <f t="shared" si="5"/>
        <v/>
      </c>
      <c r="E78" s="117" t="str">
        <f t="shared" si="6"/>
        <v/>
      </c>
      <c r="F78" s="117" t="str">
        <f t="shared" si="0"/>
        <v/>
      </c>
      <c r="G78" s="116" t="str">
        <f t="shared" si="1"/>
        <v/>
      </c>
    </row>
    <row r="79" spans="1:7" x14ac:dyDescent="0.25">
      <c r="A79" s="114" t="str">
        <f t="shared" si="2"/>
        <v/>
      </c>
      <c r="B79" s="115" t="str">
        <f t="shared" si="3"/>
        <v/>
      </c>
      <c r="C79" s="116" t="str">
        <f t="shared" si="4"/>
        <v/>
      </c>
      <c r="D79" s="117" t="str">
        <f t="shared" si="5"/>
        <v/>
      </c>
      <c r="E79" s="117" t="str">
        <f t="shared" si="6"/>
        <v/>
      </c>
      <c r="F79" s="117" t="str">
        <f t="shared" si="0"/>
        <v/>
      </c>
      <c r="G79" s="116" t="str">
        <f t="shared" si="1"/>
        <v/>
      </c>
    </row>
    <row r="80" spans="1:7" x14ac:dyDescent="0.25">
      <c r="A80" s="114" t="str">
        <f t="shared" si="2"/>
        <v/>
      </c>
      <c r="B80" s="115" t="str">
        <f t="shared" si="3"/>
        <v/>
      </c>
      <c r="C80" s="116" t="str">
        <f t="shared" si="4"/>
        <v/>
      </c>
      <c r="D80" s="117" t="str">
        <f t="shared" si="5"/>
        <v/>
      </c>
      <c r="E80" s="117" t="str">
        <f t="shared" si="6"/>
        <v/>
      </c>
      <c r="F80" s="117" t="str">
        <f t="shared" ref="F80:F143" si="7">IF(B80="","",SUM(D80:E80))</f>
        <v/>
      </c>
      <c r="G80" s="116" t="str">
        <f t="shared" ref="G80:G143" si="8">IF(B80="","",SUM(C80)-SUM(E80))</f>
        <v/>
      </c>
    </row>
    <row r="81" spans="1:7" x14ac:dyDescent="0.25">
      <c r="A81" s="114" t="str">
        <f t="shared" ref="A81:A144" si="9">IF(B81="","",EDATE(A80,1))</f>
        <v/>
      </c>
      <c r="B81" s="115" t="str">
        <f t="shared" ref="B81:B144" si="10">IF(B80="","",IF(SUM(B80)+1&lt;=$E$7,SUM(B80)+1,""))</f>
        <v/>
      </c>
      <c r="C81" s="116" t="str">
        <f t="shared" ref="C81:C144" si="11">IF(B81="","",G80)</f>
        <v/>
      </c>
      <c r="D81" s="117" t="str">
        <f t="shared" ref="D81:D144" si="12">IF(B81="","",IPMT($E$11/12,B81,$E$7,-$E$8,$E$9,0))</f>
        <v/>
      </c>
      <c r="E81" s="117" t="str">
        <f t="shared" ref="E81:E144" si="13">IF(B81="","",PPMT($E$11/12,B81,$E$7,-$E$8,$E$9,0))</f>
        <v/>
      </c>
      <c r="F81" s="117" t="str">
        <f t="shared" si="7"/>
        <v/>
      </c>
      <c r="G81" s="116" t="str">
        <f t="shared" si="8"/>
        <v/>
      </c>
    </row>
    <row r="82" spans="1:7" x14ac:dyDescent="0.25">
      <c r="A82" s="114" t="str">
        <f t="shared" si="9"/>
        <v/>
      </c>
      <c r="B82" s="115" t="str">
        <f t="shared" si="10"/>
        <v/>
      </c>
      <c r="C82" s="116" t="str">
        <f t="shared" si="11"/>
        <v/>
      </c>
      <c r="D82" s="117" t="str">
        <f t="shared" si="12"/>
        <v/>
      </c>
      <c r="E82" s="117" t="str">
        <f t="shared" si="13"/>
        <v/>
      </c>
      <c r="F82" s="117" t="str">
        <f t="shared" si="7"/>
        <v/>
      </c>
      <c r="G82" s="116" t="str">
        <f t="shared" si="8"/>
        <v/>
      </c>
    </row>
    <row r="83" spans="1:7" x14ac:dyDescent="0.25">
      <c r="A83" s="114" t="str">
        <f t="shared" si="9"/>
        <v/>
      </c>
      <c r="B83" s="115" t="str">
        <f t="shared" si="10"/>
        <v/>
      </c>
      <c r="C83" s="116" t="str">
        <f t="shared" si="11"/>
        <v/>
      </c>
      <c r="D83" s="117" t="str">
        <f t="shared" si="12"/>
        <v/>
      </c>
      <c r="E83" s="117" t="str">
        <f t="shared" si="13"/>
        <v/>
      </c>
      <c r="F83" s="117" t="str">
        <f t="shared" si="7"/>
        <v/>
      </c>
      <c r="G83" s="116" t="str">
        <f t="shared" si="8"/>
        <v/>
      </c>
    </row>
    <row r="84" spans="1:7" x14ac:dyDescent="0.25">
      <c r="A84" s="114" t="str">
        <f t="shared" si="9"/>
        <v/>
      </c>
      <c r="B84" s="115" t="str">
        <f t="shared" si="10"/>
        <v/>
      </c>
      <c r="C84" s="116" t="str">
        <f t="shared" si="11"/>
        <v/>
      </c>
      <c r="D84" s="117" t="str">
        <f t="shared" si="12"/>
        <v/>
      </c>
      <c r="E84" s="117" t="str">
        <f t="shared" si="13"/>
        <v/>
      </c>
      <c r="F84" s="117" t="str">
        <f t="shared" si="7"/>
        <v/>
      </c>
      <c r="G84" s="116" t="str">
        <f t="shared" si="8"/>
        <v/>
      </c>
    </row>
    <row r="85" spans="1:7" x14ac:dyDescent="0.25">
      <c r="A85" s="114" t="str">
        <f t="shared" si="9"/>
        <v/>
      </c>
      <c r="B85" s="115" t="str">
        <f t="shared" si="10"/>
        <v/>
      </c>
      <c r="C85" s="116" t="str">
        <f t="shared" si="11"/>
        <v/>
      </c>
      <c r="D85" s="117" t="str">
        <f t="shared" si="12"/>
        <v/>
      </c>
      <c r="E85" s="117" t="str">
        <f t="shared" si="13"/>
        <v/>
      </c>
      <c r="F85" s="117" t="str">
        <f t="shared" si="7"/>
        <v/>
      </c>
      <c r="G85" s="116" t="str">
        <f t="shared" si="8"/>
        <v/>
      </c>
    </row>
    <row r="86" spans="1:7" x14ac:dyDescent="0.25">
      <c r="A86" s="114" t="str">
        <f t="shared" si="9"/>
        <v/>
      </c>
      <c r="B86" s="115" t="str">
        <f t="shared" si="10"/>
        <v/>
      </c>
      <c r="C86" s="116" t="str">
        <f t="shared" si="11"/>
        <v/>
      </c>
      <c r="D86" s="117" t="str">
        <f t="shared" si="12"/>
        <v/>
      </c>
      <c r="E86" s="117" t="str">
        <f t="shared" si="13"/>
        <v/>
      </c>
      <c r="F86" s="117" t="str">
        <f t="shared" si="7"/>
        <v/>
      </c>
      <c r="G86" s="116" t="str">
        <f t="shared" si="8"/>
        <v/>
      </c>
    </row>
    <row r="87" spans="1:7" x14ac:dyDescent="0.25">
      <c r="A87" s="114" t="str">
        <f t="shared" si="9"/>
        <v/>
      </c>
      <c r="B87" s="115" t="str">
        <f t="shared" si="10"/>
        <v/>
      </c>
      <c r="C87" s="116" t="str">
        <f t="shared" si="11"/>
        <v/>
      </c>
      <c r="D87" s="117" t="str">
        <f t="shared" si="12"/>
        <v/>
      </c>
      <c r="E87" s="117" t="str">
        <f t="shared" si="13"/>
        <v/>
      </c>
      <c r="F87" s="117" t="str">
        <f t="shared" si="7"/>
        <v/>
      </c>
      <c r="G87" s="116" t="str">
        <f t="shared" si="8"/>
        <v/>
      </c>
    </row>
    <row r="88" spans="1:7" x14ac:dyDescent="0.25">
      <c r="A88" s="114" t="str">
        <f t="shared" si="9"/>
        <v/>
      </c>
      <c r="B88" s="115" t="str">
        <f t="shared" si="10"/>
        <v/>
      </c>
      <c r="C88" s="116" t="str">
        <f t="shared" si="11"/>
        <v/>
      </c>
      <c r="D88" s="117" t="str">
        <f t="shared" si="12"/>
        <v/>
      </c>
      <c r="E88" s="117" t="str">
        <f t="shared" si="13"/>
        <v/>
      </c>
      <c r="F88" s="117" t="str">
        <f t="shared" si="7"/>
        <v/>
      </c>
      <c r="G88" s="116" t="str">
        <f t="shared" si="8"/>
        <v/>
      </c>
    </row>
    <row r="89" spans="1:7" x14ac:dyDescent="0.25">
      <c r="A89" s="114" t="str">
        <f t="shared" si="9"/>
        <v/>
      </c>
      <c r="B89" s="115" t="str">
        <f t="shared" si="10"/>
        <v/>
      </c>
      <c r="C89" s="116" t="str">
        <f t="shared" si="11"/>
        <v/>
      </c>
      <c r="D89" s="117" t="str">
        <f t="shared" si="12"/>
        <v/>
      </c>
      <c r="E89" s="117" t="str">
        <f t="shared" si="13"/>
        <v/>
      </c>
      <c r="F89" s="117" t="str">
        <f t="shared" si="7"/>
        <v/>
      </c>
      <c r="G89" s="116" t="str">
        <f t="shared" si="8"/>
        <v/>
      </c>
    </row>
    <row r="90" spans="1:7" x14ac:dyDescent="0.25">
      <c r="A90" s="114" t="str">
        <f t="shared" si="9"/>
        <v/>
      </c>
      <c r="B90" s="115" t="str">
        <f t="shared" si="10"/>
        <v/>
      </c>
      <c r="C90" s="116" t="str">
        <f t="shared" si="11"/>
        <v/>
      </c>
      <c r="D90" s="117" t="str">
        <f t="shared" si="12"/>
        <v/>
      </c>
      <c r="E90" s="117" t="str">
        <f t="shared" si="13"/>
        <v/>
      </c>
      <c r="F90" s="117" t="str">
        <f t="shared" si="7"/>
        <v/>
      </c>
      <c r="G90" s="116" t="str">
        <f t="shared" si="8"/>
        <v/>
      </c>
    </row>
    <row r="91" spans="1:7" x14ac:dyDescent="0.25">
      <c r="A91" s="114" t="str">
        <f t="shared" si="9"/>
        <v/>
      </c>
      <c r="B91" s="115" t="str">
        <f t="shared" si="10"/>
        <v/>
      </c>
      <c r="C91" s="116" t="str">
        <f t="shared" si="11"/>
        <v/>
      </c>
      <c r="D91" s="117" t="str">
        <f t="shared" si="12"/>
        <v/>
      </c>
      <c r="E91" s="117" t="str">
        <f t="shared" si="13"/>
        <v/>
      </c>
      <c r="F91" s="117" t="str">
        <f t="shared" si="7"/>
        <v/>
      </c>
      <c r="G91" s="116" t="str">
        <f t="shared" si="8"/>
        <v/>
      </c>
    </row>
    <row r="92" spans="1:7" x14ac:dyDescent="0.25">
      <c r="A92" s="114" t="str">
        <f t="shared" si="9"/>
        <v/>
      </c>
      <c r="B92" s="115" t="str">
        <f t="shared" si="10"/>
        <v/>
      </c>
      <c r="C92" s="116" t="str">
        <f t="shared" si="11"/>
        <v/>
      </c>
      <c r="D92" s="117" t="str">
        <f t="shared" si="12"/>
        <v/>
      </c>
      <c r="E92" s="117" t="str">
        <f t="shared" si="13"/>
        <v/>
      </c>
      <c r="F92" s="117" t="str">
        <f t="shared" si="7"/>
        <v/>
      </c>
      <c r="G92" s="116" t="str">
        <f t="shared" si="8"/>
        <v/>
      </c>
    </row>
    <row r="93" spans="1:7" x14ac:dyDescent="0.25">
      <c r="A93" s="114" t="str">
        <f t="shared" si="9"/>
        <v/>
      </c>
      <c r="B93" s="115" t="str">
        <f t="shared" si="10"/>
        <v/>
      </c>
      <c r="C93" s="116" t="str">
        <f t="shared" si="11"/>
        <v/>
      </c>
      <c r="D93" s="117" t="str">
        <f t="shared" si="12"/>
        <v/>
      </c>
      <c r="E93" s="117" t="str">
        <f t="shared" si="13"/>
        <v/>
      </c>
      <c r="F93" s="117" t="str">
        <f t="shared" si="7"/>
        <v/>
      </c>
      <c r="G93" s="116" t="str">
        <f t="shared" si="8"/>
        <v/>
      </c>
    </row>
    <row r="94" spans="1:7" x14ac:dyDescent="0.25">
      <c r="A94" s="114" t="str">
        <f t="shared" si="9"/>
        <v/>
      </c>
      <c r="B94" s="115" t="str">
        <f t="shared" si="10"/>
        <v/>
      </c>
      <c r="C94" s="116" t="str">
        <f t="shared" si="11"/>
        <v/>
      </c>
      <c r="D94" s="117" t="str">
        <f t="shared" si="12"/>
        <v/>
      </c>
      <c r="E94" s="117" t="str">
        <f t="shared" si="13"/>
        <v/>
      </c>
      <c r="F94" s="117" t="str">
        <f t="shared" si="7"/>
        <v/>
      </c>
      <c r="G94" s="116" t="str">
        <f t="shared" si="8"/>
        <v/>
      </c>
    </row>
    <row r="95" spans="1:7" x14ac:dyDescent="0.25">
      <c r="A95" s="114" t="str">
        <f t="shared" si="9"/>
        <v/>
      </c>
      <c r="B95" s="115" t="str">
        <f t="shared" si="10"/>
        <v/>
      </c>
      <c r="C95" s="116" t="str">
        <f t="shared" si="11"/>
        <v/>
      </c>
      <c r="D95" s="117" t="str">
        <f t="shared" si="12"/>
        <v/>
      </c>
      <c r="E95" s="117" t="str">
        <f t="shared" si="13"/>
        <v/>
      </c>
      <c r="F95" s="117" t="str">
        <f t="shared" si="7"/>
        <v/>
      </c>
      <c r="G95" s="116" t="str">
        <f t="shared" si="8"/>
        <v/>
      </c>
    </row>
    <row r="96" spans="1:7" x14ac:dyDescent="0.25">
      <c r="A96" s="114" t="str">
        <f t="shared" si="9"/>
        <v/>
      </c>
      <c r="B96" s="115" t="str">
        <f t="shared" si="10"/>
        <v/>
      </c>
      <c r="C96" s="116" t="str">
        <f t="shared" si="11"/>
        <v/>
      </c>
      <c r="D96" s="117" t="str">
        <f t="shared" si="12"/>
        <v/>
      </c>
      <c r="E96" s="117" t="str">
        <f t="shared" si="13"/>
        <v/>
      </c>
      <c r="F96" s="117" t="str">
        <f t="shared" si="7"/>
        <v/>
      </c>
      <c r="G96" s="116" t="str">
        <f t="shared" si="8"/>
        <v/>
      </c>
    </row>
    <row r="97" spans="1:7" x14ac:dyDescent="0.25">
      <c r="A97" s="114" t="str">
        <f t="shared" si="9"/>
        <v/>
      </c>
      <c r="B97" s="115" t="str">
        <f t="shared" si="10"/>
        <v/>
      </c>
      <c r="C97" s="116" t="str">
        <f t="shared" si="11"/>
        <v/>
      </c>
      <c r="D97" s="117" t="str">
        <f t="shared" si="12"/>
        <v/>
      </c>
      <c r="E97" s="117" t="str">
        <f t="shared" si="13"/>
        <v/>
      </c>
      <c r="F97" s="117" t="str">
        <f t="shared" si="7"/>
        <v/>
      </c>
      <c r="G97" s="116" t="str">
        <f t="shared" si="8"/>
        <v/>
      </c>
    </row>
    <row r="98" spans="1:7" x14ac:dyDescent="0.25">
      <c r="A98" s="114" t="str">
        <f t="shared" si="9"/>
        <v/>
      </c>
      <c r="B98" s="115" t="str">
        <f t="shared" si="10"/>
        <v/>
      </c>
      <c r="C98" s="116" t="str">
        <f t="shared" si="11"/>
        <v/>
      </c>
      <c r="D98" s="117" t="str">
        <f t="shared" si="12"/>
        <v/>
      </c>
      <c r="E98" s="117" t="str">
        <f t="shared" si="13"/>
        <v/>
      </c>
      <c r="F98" s="117" t="str">
        <f t="shared" si="7"/>
        <v/>
      </c>
      <c r="G98" s="116" t="str">
        <f t="shared" si="8"/>
        <v/>
      </c>
    </row>
    <row r="99" spans="1:7" x14ac:dyDescent="0.25">
      <c r="A99" s="114" t="str">
        <f t="shared" si="9"/>
        <v/>
      </c>
      <c r="B99" s="115" t="str">
        <f t="shared" si="10"/>
        <v/>
      </c>
      <c r="C99" s="116" t="str">
        <f t="shared" si="11"/>
        <v/>
      </c>
      <c r="D99" s="117" t="str">
        <f t="shared" si="12"/>
        <v/>
      </c>
      <c r="E99" s="117" t="str">
        <f t="shared" si="13"/>
        <v/>
      </c>
      <c r="F99" s="117" t="str">
        <f t="shared" si="7"/>
        <v/>
      </c>
      <c r="G99" s="116" t="str">
        <f t="shared" si="8"/>
        <v/>
      </c>
    </row>
    <row r="100" spans="1:7" x14ac:dyDescent="0.25">
      <c r="A100" s="114" t="str">
        <f t="shared" si="9"/>
        <v/>
      </c>
      <c r="B100" s="115" t="str">
        <f t="shared" si="10"/>
        <v/>
      </c>
      <c r="C100" s="116" t="str">
        <f t="shared" si="11"/>
        <v/>
      </c>
      <c r="D100" s="117" t="str">
        <f t="shared" si="12"/>
        <v/>
      </c>
      <c r="E100" s="117" t="str">
        <f t="shared" si="13"/>
        <v/>
      </c>
      <c r="F100" s="117" t="str">
        <f t="shared" si="7"/>
        <v/>
      </c>
      <c r="G100" s="116" t="str">
        <f t="shared" si="8"/>
        <v/>
      </c>
    </row>
    <row r="101" spans="1:7" x14ac:dyDescent="0.25">
      <c r="A101" s="114" t="str">
        <f t="shared" si="9"/>
        <v/>
      </c>
      <c r="B101" s="115" t="str">
        <f t="shared" si="10"/>
        <v/>
      </c>
      <c r="C101" s="116" t="str">
        <f t="shared" si="11"/>
        <v/>
      </c>
      <c r="D101" s="117" t="str">
        <f t="shared" si="12"/>
        <v/>
      </c>
      <c r="E101" s="117" t="str">
        <f t="shared" si="13"/>
        <v/>
      </c>
      <c r="F101" s="117" t="str">
        <f t="shared" si="7"/>
        <v/>
      </c>
      <c r="G101" s="116" t="str">
        <f t="shared" si="8"/>
        <v/>
      </c>
    </row>
    <row r="102" spans="1:7" x14ac:dyDescent="0.25">
      <c r="A102" s="114" t="str">
        <f t="shared" si="9"/>
        <v/>
      </c>
      <c r="B102" s="115" t="str">
        <f t="shared" si="10"/>
        <v/>
      </c>
      <c r="C102" s="116" t="str">
        <f t="shared" si="11"/>
        <v/>
      </c>
      <c r="D102" s="117" t="str">
        <f t="shared" si="12"/>
        <v/>
      </c>
      <c r="E102" s="117" t="str">
        <f t="shared" si="13"/>
        <v/>
      </c>
      <c r="F102" s="117" t="str">
        <f t="shared" si="7"/>
        <v/>
      </c>
      <c r="G102" s="116" t="str">
        <f t="shared" si="8"/>
        <v/>
      </c>
    </row>
    <row r="103" spans="1:7" x14ac:dyDescent="0.25">
      <c r="A103" s="114" t="str">
        <f t="shared" si="9"/>
        <v/>
      </c>
      <c r="B103" s="115" t="str">
        <f t="shared" si="10"/>
        <v/>
      </c>
      <c r="C103" s="116" t="str">
        <f t="shared" si="11"/>
        <v/>
      </c>
      <c r="D103" s="117" t="str">
        <f t="shared" si="12"/>
        <v/>
      </c>
      <c r="E103" s="117" t="str">
        <f t="shared" si="13"/>
        <v/>
      </c>
      <c r="F103" s="117" t="str">
        <f t="shared" si="7"/>
        <v/>
      </c>
      <c r="G103" s="116" t="str">
        <f t="shared" si="8"/>
        <v/>
      </c>
    </row>
    <row r="104" spans="1:7" x14ac:dyDescent="0.25">
      <c r="A104" s="114" t="str">
        <f t="shared" si="9"/>
        <v/>
      </c>
      <c r="B104" s="115" t="str">
        <f t="shared" si="10"/>
        <v/>
      </c>
      <c r="C104" s="116" t="str">
        <f t="shared" si="11"/>
        <v/>
      </c>
      <c r="D104" s="117" t="str">
        <f t="shared" si="12"/>
        <v/>
      </c>
      <c r="E104" s="117" t="str">
        <f t="shared" si="13"/>
        <v/>
      </c>
      <c r="F104" s="117" t="str">
        <f t="shared" si="7"/>
        <v/>
      </c>
      <c r="G104" s="116" t="str">
        <f t="shared" si="8"/>
        <v/>
      </c>
    </row>
    <row r="105" spans="1:7" x14ac:dyDescent="0.25">
      <c r="A105" s="114" t="str">
        <f t="shared" si="9"/>
        <v/>
      </c>
      <c r="B105" s="115" t="str">
        <f t="shared" si="10"/>
        <v/>
      </c>
      <c r="C105" s="116" t="str">
        <f t="shared" si="11"/>
        <v/>
      </c>
      <c r="D105" s="117" t="str">
        <f t="shared" si="12"/>
        <v/>
      </c>
      <c r="E105" s="117" t="str">
        <f t="shared" si="13"/>
        <v/>
      </c>
      <c r="F105" s="117" t="str">
        <f t="shared" si="7"/>
        <v/>
      </c>
      <c r="G105" s="116" t="str">
        <f t="shared" si="8"/>
        <v/>
      </c>
    </row>
    <row r="106" spans="1:7" x14ac:dyDescent="0.25">
      <c r="A106" s="114" t="str">
        <f t="shared" si="9"/>
        <v/>
      </c>
      <c r="B106" s="115" t="str">
        <f t="shared" si="10"/>
        <v/>
      </c>
      <c r="C106" s="116" t="str">
        <f t="shared" si="11"/>
        <v/>
      </c>
      <c r="D106" s="117" t="str">
        <f t="shared" si="12"/>
        <v/>
      </c>
      <c r="E106" s="117" t="str">
        <f t="shared" si="13"/>
        <v/>
      </c>
      <c r="F106" s="117" t="str">
        <f t="shared" si="7"/>
        <v/>
      </c>
      <c r="G106" s="116" t="str">
        <f t="shared" si="8"/>
        <v/>
      </c>
    </row>
    <row r="107" spans="1:7" x14ac:dyDescent="0.25">
      <c r="A107" s="114" t="str">
        <f t="shared" si="9"/>
        <v/>
      </c>
      <c r="B107" s="115" t="str">
        <f t="shared" si="10"/>
        <v/>
      </c>
      <c r="C107" s="116" t="str">
        <f t="shared" si="11"/>
        <v/>
      </c>
      <c r="D107" s="117" t="str">
        <f t="shared" si="12"/>
        <v/>
      </c>
      <c r="E107" s="117" t="str">
        <f t="shared" si="13"/>
        <v/>
      </c>
      <c r="F107" s="117" t="str">
        <f t="shared" si="7"/>
        <v/>
      </c>
      <c r="G107" s="116" t="str">
        <f t="shared" si="8"/>
        <v/>
      </c>
    </row>
    <row r="108" spans="1:7" x14ac:dyDescent="0.25">
      <c r="A108" s="114" t="str">
        <f t="shared" si="9"/>
        <v/>
      </c>
      <c r="B108" s="115" t="str">
        <f t="shared" si="10"/>
        <v/>
      </c>
      <c r="C108" s="116" t="str">
        <f t="shared" si="11"/>
        <v/>
      </c>
      <c r="D108" s="117" t="str">
        <f t="shared" si="12"/>
        <v/>
      </c>
      <c r="E108" s="117" t="str">
        <f t="shared" si="13"/>
        <v/>
      </c>
      <c r="F108" s="117" t="str">
        <f t="shared" si="7"/>
        <v/>
      </c>
      <c r="G108" s="116" t="str">
        <f t="shared" si="8"/>
        <v/>
      </c>
    </row>
    <row r="109" spans="1:7" x14ac:dyDescent="0.25">
      <c r="A109" s="114" t="str">
        <f t="shared" si="9"/>
        <v/>
      </c>
      <c r="B109" s="115" t="str">
        <f t="shared" si="10"/>
        <v/>
      </c>
      <c r="C109" s="116" t="str">
        <f t="shared" si="11"/>
        <v/>
      </c>
      <c r="D109" s="117" t="str">
        <f t="shared" si="12"/>
        <v/>
      </c>
      <c r="E109" s="117" t="str">
        <f t="shared" si="13"/>
        <v/>
      </c>
      <c r="F109" s="117" t="str">
        <f t="shared" si="7"/>
        <v/>
      </c>
      <c r="G109" s="116" t="str">
        <f t="shared" si="8"/>
        <v/>
      </c>
    </row>
    <row r="110" spans="1:7" x14ac:dyDescent="0.25">
      <c r="A110" s="114" t="str">
        <f t="shared" si="9"/>
        <v/>
      </c>
      <c r="B110" s="115" t="str">
        <f t="shared" si="10"/>
        <v/>
      </c>
      <c r="C110" s="116" t="str">
        <f t="shared" si="11"/>
        <v/>
      </c>
      <c r="D110" s="117" t="str">
        <f t="shared" si="12"/>
        <v/>
      </c>
      <c r="E110" s="117" t="str">
        <f t="shared" si="13"/>
        <v/>
      </c>
      <c r="F110" s="117" t="str">
        <f t="shared" si="7"/>
        <v/>
      </c>
      <c r="G110" s="116" t="str">
        <f t="shared" si="8"/>
        <v/>
      </c>
    </row>
    <row r="111" spans="1:7" x14ac:dyDescent="0.25">
      <c r="A111" s="114" t="str">
        <f t="shared" si="9"/>
        <v/>
      </c>
      <c r="B111" s="115" t="str">
        <f t="shared" si="10"/>
        <v/>
      </c>
      <c r="C111" s="116" t="str">
        <f t="shared" si="11"/>
        <v/>
      </c>
      <c r="D111" s="117" t="str">
        <f t="shared" si="12"/>
        <v/>
      </c>
      <c r="E111" s="117" t="str">
        <f t="shared" si="13"/>
        <v/>
      </c>
      <c r="F111" s="117" t="str">
        <f t="shared" si="7"/>
        <v/>
      </c>
      <c r="G111" s="116" t="str">
        <f t="shared" si="8"/>
        <v/>
      </c>
    </row>
    <row r="112" spans="1:7" x14ac:dyDescent="0.25">
      <c r="A112" s="114" t="str">
        <f t="shared" si="9"/>
        <v/>
      </c>
      <c r="B112" s="115" t="str">
        <f t="shared" si="10"/>
        <v/>
      </c>
      <c r="C112" s="116" t="str">
        <f t="shared" si="11"/>
        <v/>
      </c>
      <c r="D112" s="117" t="str">
        <f t="shared" si="12"/>
        <v/>
      </c>
      <c r="E112" s="117" t="str">
        <f t="shared" si="13"/>
        <v/>
      </c>
      <c r="F112" s="117" t="str">
        <f t="shared" si="7"/>
        <v/>
      </c>
      <c r="G112" s="116" t="str">
        <f t="shared" si="8"/>
        <v/>
      </c>
    </row>
    <row r="113" spans="1:7" x14ac:dyDescent="0.25">
      <c r="A113" s="114" t="str">
        <f t="shared" si="9"/>
        <v/>
      </c>
      <c r="B113" s="115" t="str">
        <f t="shared" si="10"/>
        <v/>
      </c>
      <c r="C113" s="116" t="str">
        <f t="shared" si="11"/>
        <v/>
      </c>
      <c r="D113" s="117" t="str">
        <f t="shared" si="12"/>
        <v/>
      </c>
      <c r="E113" s="117" t="str">
        <f t="shared" si="13"/>
        <v/>
      </c>
      <c r="F113" s="117" t="str">
        <f t="shared" si="7"/>
        <v/>
      </c>
      <c r="G113" s="116" t="str">
        <f t="shared" si="8"/>
        <v/>
      </c>
    </row>
    <row r="114" spans="1:7" x14ac:dyDescent="0.25">
      <c r="A114" s="114" t="str">
        <f t="shared" si="9"/>
        <v/>
      </c>
      <c r="B114" s="115" t="str">
        <f t="shared" si="10"/>
        <v/>
      </c>
      <c r="C114" s="116" t="str">
        <f t="shared" si="11"/>
        <v/>
      </c>
      <c r="D114" s="117" t="str">
        <f t="shared" si="12"/>
        <v/>
      </c>
      <c r="E114" s="117" t="str">
        <f t="shared" si="13"/>
        <v/>
      </c>
      <c r="F114" s="117" t="str">
        <f t="shared" si="7"/>
        <v/>
      </c>
      <c r="G114" s="116" t="str">
        <f t="shared" si="8"/>
        <v/>
      </c>
    </row>
    <row r="115" spans="1:7" x14ac:dyDescent="0.25">
      <c r="A115" s="114" t="str">
        <f t="shared" si="9"/>
        <v/>
      </c>
      <c r="B115" s="115" t="str">
        <f t="shared" si="10"/>
        <v/>
      </c>
      <c r="C115" s="116" t="str">
        <f t="shared" si="11"/>
        <v/>
      </c>
      <c r="D115" s="117" t="str">
        <f t="shared" si="12"/>
        <v/>
      </c>
      <c r="E115" s="117" t="str">
        <f t="shared" si="13"/>
        <v/>
      </c>
      <c r="F115" s="117" t="str">
        <f t="shared" si="7"/>
        <v/>
      </c>
      <c r="G115" s="116" t="str">
        <f t="shared" si="8"/>
        <v/>
      </c>
    </row>
    <row r="116" spans="1:7" x14ac:dyDescent="0.25">
      <c r="A116" s="114" t="str">
        <f t="shared" si="9"/>
        <v/>
      </c>
      <c r="B116" s="115" t="str">
        <f t="shared" si="10"/>
        <v/>
      </c>
      <c r="C116" s="116" t="str">
        <f t="shared" si="11"/>
        <v/>
      </c>
      <c r="D116" s="117" t="str">
        <f t="shared" si="12"/>
        <v/>
      </c>
      <c r="E116" s="117" t="str">
        <f t="shared" si="13"/>
        <v/>
      </c>
      <c r="F116" s="117" t="str">
        <f t="shared" si="7"/>
        <v/>
      </c>
      <c r="G116" s="116" t="str">
        <f t="shared" si="8"/>
        <v/>
      </c>
    </row>
    <row r="117" spans="1:7" x14ac:dyDescent="0.25">
      <c r="A117" s="114" t="str">
        <f t="shared" si="9"/>
        <v/>
      </c>
      <c r="B117" s="115" t="str">
        <f t="shared" si="10"/>
        <v/>
      </c>
      <c r="C117" s="116" t="str">
        <f t="shared" si="11"/>
        <v/>
      </c>
      <c r="D117" s="117" t="str">
        <f t="shared" si="12"/>
        <v/>
      </c>
      <c r="E117" s="117" t="str">
        <f t="shared" si="13"/>
        <v/>
      </c>
      <c r="F117" s="117" t="str">
        <f t="shared" si="7"/>
        <v/>
      </c>
      <c r="G117" s="116" t="str">
        <f t="shared" si="8"/>
        <v/>
      </c>
    </row>
    <row r="118" spans="1:7" x14ac:dyDescent="0.25">
      <c r="A118" s="114" t="str">
        <f t="shared" si="9"/>
        <v/>
      </c>
      <c r="B118" s="115" t="str">
        <f t="shared" si="10"/>
        <v/>
      </c>
      <c r="C118" s="116" t="str">
        <f t="shared" si="11"/>
        <v/>
      </c>
      <c r="D118" s="117" t="str">
        <f t="shared" si="12"/>
        <v/>
      </c>
      <c r="E118" s="117" t="str">
        <f t="shared" si="13"/>
        <v/>
      </c>
      <c r="F118" s="117" t="str">
        <f t="shared" si="7"/>
        <v/>
      </c>
      <c r="G118" s="116" t="str">
        <f t="shared" si="8"/>
        <v/>
      </c>
    </row>
    <row r="119" spans="1:7" x14ac:dyDescent="0.25">
      <c r="A119" s="114" t="str">
        <f t="shared" si="9"/>
        <v/>
      </c>
      <c r="B119" s="115" t="str">
        <f t="shared" si="10"/>
        <v/>
      </c>
      <c r="C119" s="116" t="str">
        <f t="shared" si="11"/>
        <v/>
      </c>
      <c r="D119" s="117" t="str">
        <f t="shared" si="12"/>
        <v/>
      </c>
      <c r="E119" s="117" t="str">
        <f t="shared" si="13"/>
        <v/>
      </c>
      <c r="F119" s="117" t="str">
        <f t="shared" si="7"/>
        <v/>
      </c>
      <c r="G119" s="116" t="str">
        <f t="shared" si="8"/>
        <v/>
      </c>
    </row>
    <row r="120" spans="1:7" x14ac:dyDescent="0.25">
      <c r="A120" s="114" t="str">
        <f t="shared" si="9"/>
        <v/>
      </c>
      <c r="B120" s="115" t="str">
        <f t="shared" si="10"/>
        <v/>
      </c>
      <c r="C120" s="116" t="str">
        <f t="shared" si="11"/>
        <v/>
      </c>
      <c r="D120" s="117" t="str">
        <f t="shared" si="12"/>
        <v/>
      </c>
      <c r="E120" s="117" t="str">
        <f t="shared" si="13"/>
        <v/>
      </c>
      <c r="F120" s="117" t="str">
        <f t="shared" si="7"/>
        <v/>
      </c>
      <c r="G120" s="116" t="str">
        <f t="shared" si="8"/>
        <v/>
      </c>
    </row>
    <row r="121" spans="1:7" x14ac:dyDescent="0.25">
      <c r="A121" s="114" t="str">
        <f t="shared" si="9"/>
        <v/>
      </c>
      <c r="B121" s="115" t="str">
        <f t="shared" si="10"/>
        <v/>
      </c>
      <c r="C121" s="116" t="str">
        <f t="shared" si="11"/>
        <v/>
      </c>
      <c r="D121" s="117" t="str">
        <f t="shared" si="12"/>
        <v/>
      </c>
      <c r="E121" s="117" t="str">
        <f t="shared" si="13"/>
        <v/>
      </c>
      <c r="F121" s="117" t="str">
        <f t="shared" si="7"/>
        <v/>
      </c>
      <c r="G121" s="116" t="str">
        <f t="shared" si="8"/>
        <v/>
      </c>
    </row>
    <row r="122" spans="1:7" x14ac:dyDescent="0.25">
      <c r="A122" s="114" t="str">
        <f t="shared" si="9"/>
        <v/>
      </c>
      <c r="B122" s="115" t="str">
        <f t="shared" si="10"/>
        <v/>
      </c>
      <c r="C122" s="116" t="str">
        <f t="shared" si="11"/>
        <v/>
      </c>
      <c r="D122" s="117" t="str">
        <f t="shared" si="12"/>
        <v/>
      </c>
      <c r="E122" s="117" t="str">
        <f t="shared" si="13"/>
        <v/>
      </c>
      <c r="F122" s="117" t="str">
        <f t="shared" si="7"/>
        <v/>
      </c>
      <c r="G122" s="116" t="str">
        <f t="shared" si="8"/>
        <v/>
      </c>
    </row>
    <row r="123" spans="1:7" x14ac:dyDescent="0.25">
      <c r="A123" s="114" t="str">
        <f t="shared" si="9"/>
        <v/>
      </c>
      <c r="B123" s="115" t="str">
        <f t="shared" si="10"/>
        <v/>
      </c>
      <c r="C123" s="116" t="str">
        <f t="shared" si="11"/>
        <v/>
      </c>
      <c r="D123" s="117" t="str">
        <f t="shared" si="12"/>
        <v/>
      </c>
      <c r="E123" s="117" t="str">
        <f t="shared" si="13"/>
        <v/>
      </c>
      <c r="F123" s="117" t="str">
        <f t="shared" si="7"/>
        <v/>
      </c>
      <c r="G123" s="116" t="str">
        <f t="shared" si="8"/>
        <v/>
      </c>
    </row>
    <row r="124" spans="1:7" x14ac:dyDescent="0.25">
      <c r="A124" s="114" t="str">
        <f t="shared" si="9"/>
        <v/>
      </c>
      <c r="B124" s="115" t="str">
        <f t="shared" si="10"/>
        <v/>
      </c>
      <c r="C124" s="116" t="str">
        <f t="shared" si="11"/>
        <v/>
      </c>
      <c r="D124" s="117" t="str">
        <f t="shared" si="12"/>
        <v/>
      </c>
      <c r="E124" s="117" t="str">
        <f t="shared" si="13"/>
        <v/>
      </c>
      <c r="F124" s="117" t="str">
        <f t="shared" si="7"/>
        <v/>
      </c>
      <c r="G124" s="116" t="str">
        <f t="shared" si="8"/>
        <v/>
      </c>
    </row>
    <row r="125" spans="1:7" x14ac:dyDescent="0.25">
      <c r="A125" s="114" t="str">
        <f t="shared" si="9"/>
        <v/>
      </c>
      <c r="B125" s="115" t="str">
        <f t="shared" si="10"/>
        <v/>
      </c>
      <c r="C125" s="116" t="str">
        <f t="shared" si="11"/>
        <v/>
      </c>
      <c r="D125" s="117" t="str">
        <f t="shared" si="12"/>
        <v/>
      </c>
      <c r="E125" s="117" t="str">
        <f t="shared" si="13"/>
        <v/>
      </c>
      <c r="F125" s="117" t="str">
        <f t="shared" si="7"/>
        <v/>
      </c>
      <c r="G125" s="116" t="str">
        <f t="shared" si="8"/>
        <v/>
      </c>
    </row>
    <row r="126" spans="1:7" x14ac:dyDescent="0.25">
      <c r="A126" s="114" t="str">
        <f t="shared" si="9"/>
        <v/>
      </c>
      <c r="B126" s="115" t="str">
        <f t="shared" si="10"/>
        <v/>
      </c>
      <c r="C126" s="116" t="str">
        <f t="shared" si="11"/>
        <v/>
      </c>
      <c r="D126" s="117" t="str">
        <f t="shared" si="12"/>
        <v/>
      </c>
      <c r="E126" s="117" t="str">
        <f t="shared" si="13"/>
        <v/>
      </c>
      <c r="F126" s="117" t="str">
        <f t="shared" si="7"/>
        <v/>
      </c>
      <c r="G126" s="116" t="str">
        <f t="shared" si="8"/>
        <v/>
      </c>
    </row>
    <row r="127" spans="1:7" x14ac:dyDescent="0.25">
      <c r="A127" s="114" t="str">
        <f t="shared" si="9"/>
        <v/>
      </c>
      <c r="B127" s="115" t="str">
        <f t="shared" si="10"/>
        <v/>
      </c>
      <c r="C127" s="116" t="str">
        <f t="shared" si="11"/>
        <v/>
      </c>
      <c r="D127" s="117" t="str">
        <f t="shared" si="12"/>
        <v/>
      </c>
      <c r="E127" s="117" t="str">
        <f t="shared" si="13"/>
        <v/>
      </c>
      <c r="F127" s="117" t="str">
        <f t="shared" si="7"/>
        <v/>
      </c>
      <c r="G127" s="116" t="str">
        <f t="shared" si="8"/>
        <v/>
      </c>
    </row>
    <row r="128" spans="1:7" x14ac:dyDescent="0.25">
      <c r="A128" s="114" t="str">
        <f t="shared" si="9"/>
        <v/>
      </c>
      <c r="B128" s="115" t="str">
        <f t="shared" si="10"/>
        <v/>
      </c>
      <c r="C128" s="116" t="str">
        <f t="shared" si="11"/>
        <v/>
      </c>
      <c r="D128" s="117" t="str">
        <f t="shared" si="12"/>
        <v/>
      </c>
      <c r="E128" s="117" t="str">
        <f t="shared" si="13"/>
        <v/>
      </c>
      <c r="F128" s="117" t="str">
        <f t="shared" si="7"/>
        <v/>
      </c>
      <c r="G128" s="116" t="str">
        <f t="shared" si="8"/>
        <v/>
      </c>
    </row>
    <row r="129" spans="1:7" x14ac:dyDescent="0.25">
      <c r="A129" s="114" t="str">
        <f t="shared" si="9"/>
        <v/>
      </c>
      <c r="B129" s="115" t="str">
        <f t="shared" si="10"/>
        <v/>
      </c>
      <c r="C129" s="116" t="str">
        <f t="shared" si="11"/>
        <v/>
      </c>
      <c r="D129" s="117" t="str">
        <f t="shared" si="12"/>
        <v/>
      </c>
      <c r="E129" s="117" t="str">
        <f t="shared" si="13"/>
        <v/>
      </c>
      <c r="F129" s="117" t="str">
        <f t="shared" si="7"/>
        <v/>
      </c>
      <c r="G129" s="116" t="str">
        <f t="shared" si="8"/>
        <v/>
      </c>
    </row>
    <row r="130" spans="1:7" x14ac:dyDescent="0.25">
      <c r="A130" s="114" t="str">
        <f t="shared" si="9"/>
        <v/>
      </c>
      <c r="B130" s="115" t="str">
        <f t="shared" si="10"/>
        <v/>
      </c>
      <c r="C130" s="116" t="str">
        <f t="shared" si="11"/>
        <v/>
      </c>
      <c r="D130" s="117" t="str">
        <f t="shared" si="12"/>
        <v/>
      </c>
      <c r="E130" s="117" t="str">
        <f t="shared" si="13"/>
        <v/>
      </c>
      <c r="F130" s="117" t="str">
        <f t="shared" si="7"/>
        <v/>
      </c>
      <c r="G130" s="116" t="str">
        <f t="shared" si="8"/>
        <v/>
      </c>
    </row>
    <row r="131" spans="1:7" x14ac:dyDescent="0.25">
      <c r="A131" s="114" t="str">
        <f t="shared" si="9"/>
        <v/>
      </c>
      <c r="B131" s="115" t="str">
        <f t="shared" si="10"/>
        <v/>
      </c>
      <c r="C131" s="116" t="str">
        <f t="shared" si="11"/>
        <v/>
      </c>
      <c r="D131" s="117" t="str">
        <f t="shared" si="12"/>
        <v/>
      </c>
      <c r="E131" s="117" t="str">
        <f t="shared" si="13"/>
        <v/>
      </c>
      <c r="F131" s="117" t="str">
        <f t="shared" si="7"/>
        <v/>
      </c>
      <c r="G131" s="116" t="str">
        <f t="shared" si="8"/>
        <v/>
      </c>
    </row>
    <row r="132" spans="1:7" x14ac:dyDescent="0.25">
      <c r="A132" s="114" t="str">
        <f t="shared" si="9"/>
        <v/>
      </c>
      <c r="B132" s="115" t="str">
        <f t="shared" si="10"/>
        <v/>
      </c>
      <c r="C132" s="116" t="str">
        <f t="shared" si="11"/>
        <v/>
      </c>
      <c r="D132" s="117" t="str">
        <f t="shared" si="12"/>
        <v/>
      </c>
      <c r="E132" s="117" t="str">
        <f t="shared" si="13"/>
        <v/>
      </c>
      <c r="F132" s="117" t="str">
        <f t="shared" si="7"/>
        <v/>
      </c>
      <c r="G132" s="116" t="str">
        <f t="shared" si="8"/>
        <v/>
      </c>
    </row>
    <row r="133" spans="1:7" x14ac:dyDescent="0.25">
      <c r="A133" s="114" t="str">
        <f t="shared" si="9"/>
        <v/>
      </c>
      <c r="B133" s="115" t="str">
        <f t="shared" si="10"/>
        <v/>
      </c>
      <c r="C133" s="116" t="str">
        <f t="shared" si="11"/>
        <v/>
      </c>
      <c r="D133" s="117" t="str">
        <f t="shared" si="12"/>
        <v/>
      </c>
      <c r="E133" s="117" t="str">
        <f t="shared" si="13"/>
        <v/>
      </c>
      <c r="F133" s="117" t="str">
        <f t="shared" si="7"/>
        <v/>
      </c>
      <c r="G133" s="116" t="str">
        <f t="shared" si="8"/>
        <v/>
      </c>
    </row>
    <row r="134" spans="1:7" x14ac:dyDescent="0.25">
      <c r="A134" s="114" t="str">
        <f t="shared" si="9"/>
        <v/>
      </c>
      <c r="B134" s="115" t="str">
        <f t="shared" si="10"/>
        <v/>
      </c>
      <c r="C134" s="116" t="str">
        <f t="shared" si="11"/>
        <v/>
      </c>
      <c r="D134" s="117" t="str">
        <f t="shared" si="12"/>
        <v/>
      </c>
      <c r="E134" s="117" t="str">
        <f t="shared" si="13"/>
        <v/>
      </c>
      <c r="F134" s="117" t="str">
        <f t="shared" si="7"/>
        <v/>
      </c>
      <c r="G134" s="116" t="str">
        <f t="shared" si="8"/>
        <v/>
      </c>
    </row>
    <row r="135" spans="1:7" x14ac:dyDescent="0.25">
      <c r="A135" s="114" t="str">
        <f t="shared" si="9"/>
        <v/>
      </c>
      <c r="B135" s="115" t="str">
        <f t="shared" si="10"/>
        <v/>
      </c>
      <c r="C135" s="116" t="str">
        <f t="shared" si="11"/>
        <v/>
      </c>
      <c r="D135" s="117" t="str">
        <f t="shared" si="12"/>
        <v/>
      </c>
      <c r="E135" s="117" t="str">
        <f t="shared" si="13"/>
        <v/>
      </c>
      <c r="F135" s="117" t="str">
        <f t="shared" si="7"/>
        <v/>
      </c>
      <c r="G135" s="116" t="str">
        <f t="shared" si="8"/>
        <v/>
      </c>
    </row>
    <row r="136" spans="1:7" x14ac:dyDescent="0.25">
      <c r="A136" s="114" t="str">
        <f t="shared" si="9"/>
        <v/>
      </c>
      <c r="B136" s="115" t="str">
        <f t="shared" si="10"/>
        <v/>
      </c>
      <c r="C136" s="116" t="str">
        <f t="shared" si="11"/>
        <v/>
      </c>
      <c r="D136" s="117" t="str">
        <f t="shared" si="12"/>
        <v/>
      </c>
      <c r="E136" s="117" t="str">
        <f t="shared" si="13"/>
        <v/>
      </c>
      <c r="F136" s="117" t="str">
        <f t="shared" si="7"/>
        <v/>
      </c>
      <c r="G136" s="116" t="str">
        <f t="shared" si="8"/>
        <v/>
      </c>
    </row>
    <row r="137" spans="1:7" x14ac:dyDescent="0.25">
      <c r="A137" s="114" t="str">
        <f t="shared" si="9"/>
        <v/>
      </c>
      <c r="B137" s="115" t="str">
        <f t="shared" si="10"/>
        <v/>
      </c>
      <c r="C137" s="116" t="str">
        <f t="shared" si="11"/>
        <v/>
      </c>
      <c r="D137" s="117" t="str">
        <f t="shared" si="12"/>
        <v/>
      </c>
      <c r="E137" s="117" t="str">
        <f t="shared" si="13"/>
        <v/>
      </c>
      <c r="F137" s="117" t="str">
        <f t="shared" si="7"/>
        <v/>
      </c>
      <c r="G137" s="116" t="str">
        <f t="shared" si="8"/>
        <v/>
      </c>
    </row>
    <row r="138" spans="1:7" x14ac:dyDescent="0.25">
      <c r="A138" s="114" t="str">
        <f t="shared" si="9"/>
        <v/>
      </c>
      <c r="B138" s="115" t="str">
        <f t="shared" si="10"/>
        <v/>
      </c>
      <c r="C138" s="116" t="str">
        <f t="shared" si="11"/>
        <v/>
      </c>
      <c r="D138" s="117" t="str">
        <f t="shared" si="12"/>
        <v/>
      </c>
      <c r="E138" s="117" t="str">
        <f t="shared" si="13"/>
        <v/>
      </c>
      <c r="F138" s="117" t="str">
        <f t="shared" si="7"/>
        <v/>
      </c>
      <c r="G138" s="116" t="str">
        <f t="shared" si="8"/>
        <v/>
      </c>
    </row>
    <row r="139" spans="1:7" x14ac:dyDescent="0.25">
      <c r="A139" s="114" t="str">
        <f t="shared" si="9"/>
        <v/>
      </c>
      <c r="B139" s="115" t="str">
        <f t="shared" si="10"/>
        <v/>
      </c>
      <c r="C139" s="116" t="str">
        <f t="shared" si="11"/>
        <v/>
      </c>
      <c r="D139" s="117" t="str">
        <f t="shared" si="12"/>
        <v/>
      </c>
      <c r="E139" s="117" t="str">
        <f t="shared" si="13"/>
        <v/>
      </c>
      <c r="F139" s="117" t="str">
        <f t="shared" si="7"/>
        <v/>
      </c>
      <c r="G139" s="116" t="str">
        <f t="shared" si="8"/>
        <v/>
      </c>
    </row>
    <row r="140" spans="1:7" x14ac:dyDescent="0.25">
      <c r="A140" s="114" t="str">
        <f t="shared" si="9"/>
        <v/>
      </c>
      <c r="B140" s="115" t="str">
        <f t="shared" si="10"/>
        <v/>
      </c>
      <c r="C140" s="116" t="str">
        <f t="shared" si="11"/>
        <v/>
      </c>
      <c r="D140" s="117" t="str">
        <f t="shared" si="12"/>
        <v/>
      </c>
      <c r="E140" s="117" t="str">
        <f t="shared" si="13"/>
        <v/>
      </c>
      <c r="F140" s="117" t="str">
        <f t="shared" si="7"/>
        <v/>
      </c>
      <c r="G140" s="116" t="str">
        <f t="shared" si="8"/>
        <v/>
      </c>
    </row>
    <row r="141" spans="1:7" x14ac:dyDescent="0.25">
      <c r="A141" s="114" t="str">
        <f t="shared" si="9"/>
        <v/>
      </c>
      <c r="B141" s="115" t="str">
        <f t="shared" si="10"/>
        <v/>
      </c>
      <c r="C141" s="116" t="str">
        <f t="shared" si="11"/>
        <v/>
      </c>
      <c r="D141" s="117" t="str">
        <f t="shared" si="12"/>
        <v/>
      </c>
      <c r="E141" s="117" t="str">
        <f t="shared" si="13"/>
        <v/>
      </c>
      <c r="F141" s="117" t="str">
        <f t="shared" si="7"/>
        <v/>
      </c>
      <c r="G141" s="116" t="str">
        <f t="shared" si="8"/>
        <v/>
      </c>
    </row>
    <row r="142" spans="1:7" x14ac:dyDescent="0.25">
      <c r="A142" s="114" t="str">
        <f t="shared" si="9"/>
        <v/>
      </c>
      <c r="B142" s="115" t="str">
        <f t="shared" si="10"/>
        <v/>
      </c>
      <c r="C142" s="116" t="str">
        <f t="shared" si="11"/>
        <v/>
      </c>
      <c r="D142" s="117" t="str">
        <f t="shared" si="12"/>
        <v/>
      </c>
      <c r="E142" s="117" t="str">
        <f t="shared" si="13"/>
        <v/>
      </c>
      <c r="F142" s="117" t="str">
        <f t="shared" si="7"/>
        <v/>
      </c>
      <c r="G142" s="116" t="str">
        <f t="shared" si="8"/>
        <v/>
      </c>
    </row>
    <row r="143" spans="1:7" x14ac:dyDescent="0.25">
      <c r="A143" s="114" t="str">
        <f t="shared" si="9"/>
        <v/>
      </c>
      <c r="B143" s="115" t="str">
        <f t="shared" si="10"/>
        <v/>
      </c>
      <c r="C143" s="116" t="str">
        <f t="shared" si="11"/>
        <v/>
      </c>
      <c r="D143" s="117" t="str">
        <f t="shared" si="12"/>
        <v/>
      </c>
      <c r="E143" s="117" t="str">
        <f t="shared" si="13"/>
        <v/>
      </c>
      <c r="F143" s="117" t="str">
        <f t="shared" si="7"/>
        <v/>
      </c>
      <c r="G143" s="116" t="str">
        <f t="shared" si="8"/>
        <v/>
      </c>
    </row>
    <row r="144" spans="1:7" x14ac:dyDescent="0.25">
      <c r="A144" s="114" t="str">
        <f t="shared" si="9"/>
        <v/>
      </c>
      <c r="B144" s="115" t="str">
        <f t="shared" si="10"/>
        <v/>
      </c>
      <c r="C144" s="116" t="str">
        <f t="shared" si="11"/>
        <v/>
      </c>
      <c r="D144" s="117" t="str">
        <f t="shared" si="12"/>
        <v/>
      </c>
      <c r="E144" s="117" t="str">
        <f t="shared" si="13"/>
        <v/>
      </c>
      <c r="F144" s="117" t="str">
        <f t="shared" ref="F144:F207" si="14">IF(B144="","",SUM(D144:E144))</f>
        <v/>
      </c>
      <c r="G144" s="116" t="str">
        <f t="shared" ref="G144:G207" si="15">IF(B144="","",SUM(C144)-SUM(E144))</f>
        <v/>
      </c>
    </row>
    <row r="145" spans="1:7" x14ac:dyDescent="0.25">
      <c r="A145" s="114" t="str">
        <f t="shared" ref="A145:A208" si="16">IF(B145="","",EDATE(A144,1))</f>
        <v/>
      </c>
      <c r="B145" s="115" t="str">
        <f t="shared" ref="B145:B208" si="17">IF(B144="","",IF(SUM(B144)+1&lt;=$E$7,SUM(B144)+1,""))</f>
        <v/>
      </c>
      <c r="C145" s="116" t="str">
        <f t="shared" ref="C145:C208" si="18">IF(B145="","",G144)</f>
        <v/>
      </c>
      <c r="D145" s="117" t="str">
        <f t="shared" ref="D145:D208" si="19">IF(B145="","",IPMT($E$11/12,B145,$E$7,-$E$8,$E$9,0))</f>
        <v/>
      </c>
      <c r="E145" s="117" t="str">
        <f t="shared" ref="E145:E208" si="20">IF(B145="","",PPMT($E$11/12,B145,$E$7,-$E$8,$E$9,0))</f>
        <v/>
      </c>
      <c r="F145" s="117" t="str">
        <f t="shared" si="14"/>
        <v/>
      </c>
      <c r="G145" s="116" t="str">
        <f t="shared" si="15"/>
        <v/>
      </c>
    </row>
    <row r="146" spans="1:7" x14ac:dyDescent="0.25">
      <c r="A146" s="114" t="str">
        <f t="shared" si="16"/>
        <v/>
      </c>
      <c r="B146" s="115" t="str">
        <f t="shared" si="17"/>
        <v/>
      </c>
      <c r="C146" s="116" t="str">
        <f t="shared" si="18"/>
        <v/>
      </c>
      <c r="D146" s="117" t="str">
        <f t="shared" si="19"/>
        <v/>
      </c>
      <c r="E146" s="117" t="str">
        <f t="shared" si="20"/>
        <v/>
      </c>
      <c r="F146" s="117" t="str">
        <f t="shared" si="14"/>
        <v/>
      </c>
      <c r="G146" s="116" t="str">
        <f t="shared" si="15"/>
        <v/>
      </c>
    </row>
    <row r="147" spans="1:7" x14ac:dyDescent="0.25">
      <c r="A147" s="114" t="str">
        <f t="shared" si="16"/>
        <v/>
      </c>
      <c r="B147" s="115" t="str">
        <f t="shared" si="17"/>
        <v/>
      </c>
      <c r="C147" s="116" t="str">
        <f t="shared" si="18"/>
        <v/>
      </c>
      <c r="D147" s="117" t="str">
        <f t="shared" si="19"/>
        <v/>
      </c>
      <c r="E147" s="117" t="str">
        <f t="shared" si="20"/>
        <v/>
      </c>
      <c r="F147" s="117" t="str">
        <f t="shared" si="14"/>
        <v/>
      </c>
      <c r="G147" s="116" t="str">
        <f t="shared" si="15"/>
        <v/>
      </c>
    </row>
    <row r="148" spans="1:7" x14ac:dyDescent="0.25">
      <c r="A148" s="114" t="str">
        <f t="shared" si="16"/>
        <v/>
      </c>
      <c r="B148" s="115" t="str">
        <f t="shared" si="17"/>
        <v/>
      </c>
      <c r="C148" s="116" t="str">
        <f t="shared" si="18"/>
        <v/>
      </c>
      <c r="D148" s="117" t="str">
        <f t="shared" si="19"/>
        <v/>
      </c>
      <c r="E148" s="117" t="str">
        <f t="shared" si="20"/>
        <v/>
      </c>
      <c r="F148" s="117" t="str">
        <f t="shared" si="14"/>
        <v/>
      </c>
      <c r="G148" s="116" t="str">
        <f t="shared" si="15"/>
        <v/>
      </c>
    </row>
    <row r="149" spans="1:7" x14ac:dyDescent="0.25">
      <c r="A149" s="114" t="str">
        <f t="shared" si="16"/>
        <v/>
      </c>
      <c r="B149" s="115" t="str">
        <f t="shared" si="17"/>
        <v/>
      </c>
      <c r="C149" s="116" t="str">
        <f t="shared" si="18"/>
        <v/>
      </c>
      <c r="D149" s="117" t="str">
        <f t="shared" si="19"/>
        <v/>
      </c>
      <c r="E149" s="117" t="str">
        <f t="shared" si="20"/>
        <v/>
      </c>
      <c r="F149" s="117" t="str">
        <f t="shared" si="14"/>
        <v/>
      </c>
      <c r="G149" s="116" t="str">
        <f t="shared" si="15"/>
        <v/>
      </c>
    </row>
    <row r="150" spans="1:7" x14ac:dyDescent="0.25">
      <c r="A150" s="114" t="str">
        <f t="shared" si="16"/>
        <v/>
      </c>
      <c r="B150" s="115" t="str">
        <f t="shared" si="17"/>
        <v/>
      </c>
      <c r="C150" s="116" t="str">
        <f t="shared" si="18"/>
        <v/>
      </c>
      <c r="D150" s="117" t="str">
        <f t="shared" si="19"/>
        <v/>
      </c>
      <c r="E150" s="117" t="str">
        <f t="shared" si="20"/>
        <v/>
      </c>
      <c r="F150" s="117" t="str">
        <f t="shared" si="14"/>
        <v/>
      </c>
      <c r="G150" s="116" t="str">
        <f t="shared" si="15"/>
        <v/>
      </c>
    </row>
    <row r="151" spans="1:7" x14ac:dyDescent="0.25">
      <c r="A151" s="114" t="str">
        <f t="shared" si="16"/>
        <v/>
      </c>
      <c r="B151" s="115" t="str">
        <f t="shared" si="17"/>
        <v/>
      </c>
      <c r="C151" s="116" t="str">
        <f t="shared" si="18"/>
        <v/>
      </c>
      <c r="D151" s="117" t="str">
        <f t="shared" si="19"/>
        <v/>
      </c>
      <c r="E151" s="117" t="str">
        <f t="shared" si="20"/>
        <v/>
      </c>
      <c r="F151" s="117" t="str">
        <f t="shared" si="14"/>
        <v/>
      </c>
      <c r="G151" s="116" t="str">
        <f t="shared" si="15"/>
        <v/>
      </c>
    </row>
    <row r="152" spans="1:7" x14ac:dyDescent="0.25">
      <c r="A152" s="114" t="str">
        <f t="shared" si="16"/>
        <v/>
      </c>
      <c r="B152" s="115" t="str">
        <f t="shared" si="17"/>
        <v/>
      </c>
      <c r="C152" s="116" t="str">
        <f t="shared" si="18"/>
        <v/>
      </c>
      <c r="D152" s="117" t="str">
        <f t="shared" si="19"/>
        <v/>
      </c>
      <c r="E152" s="117" t="str">
        <f t="shared" si="20"/>
        <v/>
      </c>
      <c r="F152" s="117" t="str">
        <f t="shared" si="14"/>
        <v/>
      </c>
      <c r="G152" s="116" t="str">
        <f t="shared" si="15"/>
        <v/>
      </c>
    </row>
    <row r="153" spans="1:7" x14ac:dyDescent="0.25">
      <c r="A153" s="114" t="str">
        <f t="shared" si="16"/>
        <v/>
      </c>
      <c r="B153" s="115" t="str">
        <f t="shared" si="17"/>
        <v/>
      </c>
      <c r="C153" s="116" t="str">
        <f t="shared" si="18"/>
        <v/>
      </c>
      <c r="D153" s="117" t="str">
        <f t="shared" si="19"/>
        <v/>
      </c>
      <c r="E153" s="117" t="str">
        <f t="shared" si="20"/>
        <v/>
      </c>
      <c r="F153" s="117" t="str">
        <f t="shared" si="14"/>
        <v/>
      </c>
      <c r="G153" s="116" t="str">
        <f t="shared" si="15"/>
        <v/>
      </c>
    </row>
    <row r="154" spans="1:7" x14ac:dyDescent="0.25">
      <c r="A154" s="114" t="str">
        <f t="shared" si="16"/>
        <v/>
      </c>
      <c r="B154" s="115" t="str">
        <f t="shared" si="17"/>
        <v/>
      </c>
      <c r="C154" s="116" t="str">
        <f t="shared" si="18"/>
        <v/>
      </c>
      <c r="D154" s="117" t="str">
        <f t="shared" si="19"/>
        <v/>
      </c>
      <c r="E154" s="117" t="str">
        <f t="shared" si="20"/>
        <v/>
      </c>
      <c r="F154" s="117" t="str">
        <f t="shared" si="14"/>
        <v/>
      </c>
      <c r="G154" s="116" t="str">
        <f t="shared" si="15"/>
        <v/>
      </c>
    </row>
    <row r="155" spans="1:7" x14ac:dyDescent="0.25">
      <c r="A155" s="114" t="str">
        <f t="shared" si="16"/>
        <v/>
      </c>
      <c r="B155" s="115" t="str">
        <f t="shared" si="17"/>
        <v/>
      </c>
      <c r="C155" s="116" t="str">
        <f t="shared" si="18"/>
        <v/>
      </c>
      <c r="D155" s="117" t="str">
        <f t="shared" si="19"/>
        <v/>
      </c>
      <c r="E155" s="117" t="str">
        <f t="shared" si="20"/>
        <v/>
      </c>
      <c r="F155" s="117" t="str">
        <f t="shared" si="14"/>
        <v/>
      </c>
      <c r="G155" s="116" t="str">
        <f t="shared" si="15"/>
        <v/>
      </c>
    </row>
    <row r="156" spans="1:7" x14ac:dyDescent="0.25">
      <c r="A156" s="114" t="str">
        <f t="shared" si="16"/>
        <v/>
      </c>
      <c r="B156" s="115" t="str">
        <f t="shared" si="17"/>
        <v/>
      </c>
      <c r="C156" s="116" t="str">
        <f t="shared" si="18"/>
        <v/>
      </c>
      <c r="D156" s="117" t="str">
        <f t="shared" si="19"/>
        <v/>
      </c>
      <c r="E156" s="117" t="str">
        <f t="shared" si="20"/>
        <v/>
      </c>
      <c r="F156" s="117" t="str">
        <f t="shared" si="14"/>
        <v/>
      </c>
      <c r="G156" s="116" t="str">
        <f t="shared" si="15"/>
        <v/>
      </c>
    </row>
    <row r="157" spans="1:7" x14ac:dyDescent="0.25">
      <c r="A157" s="114" t="str">
        <f t="shared" si="16"/>
        <v/>
      </c>
      <c r="B157" s="115" t="str">
        <f t="shared" si="17"/>
        <v/>
      </c>
      <c r="C157" s="116" t="str">
        <f t="shared" si="18"/>
        <v/>
      </c>
      <c r="D157" s="117" t="str">
        <f t="shared" si="19"/>
        <v/>
      </c>
      <c r="E157" s="117" t="str">
        <f t="shared" si="20"/>
        <v/>
      </c>
      <c r="F157" s="117" t="str">
        <f t="shared" si="14"/>
        <v/>
      </c>
      <c r="G157" s="116" t="str">
        <f t="shared" si="15"/>
        <v/>
      </c>
    </row>
    <row r="158" spans="1:7" x14ac:dyDescent="0.25">
      <c r="A158" s="114" t="str">
        <f t="shared" si="16"/>
        <v/>
      </c>
      <c r="B158" s="115" t="str">
        <f t="shared" si="17"/>
        <v/>
      </c>
      <c r="C158" s="116" t="str">
        <f t="shared" si="18"/>
        <v/>
      </c>
      <c r="D158" s="117" t="str">
        <f t="shared" si="19"/>
        <v/>
      </c>
      <c r="E158" s="117" t="str">
        <f t="shared" si="20"/>
        <v/>
      </c>
      <c r="F158" s="117" t="str">
        <f t="shared" si="14"/>
        <v/>
      </c>
      <c r="G158" s="116" t="str">
        <f t="shared" si="15"/>
        <v/>
      </c>
    </row>
    <row r="159" spans="1:7" x14ac:dyDescent="0.25">
      <c r="A159" s="114" t="str">
        <f t="shared" si="16"/>
        <v/>
      </c>
      <c r="B159" s="115" t="str">
        <f t="shared" si="17"/>
        <v/>
      </c>
      <c r="C159" s="116" t="str">
        <f t="shared" si="18"/>
        <v/>
      </c>
      <c r="D159" s="117" t="str">
        <f t="shared" si="19"/>
        <v/>
      </c>
      <c r="E159" s="117" t="str">
        <f t="shared" si="20"/>
        <v/>
      </c>
      <c r="F159" s="117" t="str">
        <f t="shared" si="14"/>
        <v/>
      </c>
      <c r="G159" s="116" t="str">
        <f t="shared" si="15"/>
        <v/>
      </c>
    </row>
    <row r="160" spans="1:7" x14ac:dyDescent="0.25">
      <c r="A160" s="114" t="str">
        <f t="shared" si="16"/>
        <v/>
      </c>
      <c r="B160" s="115" t="str">
        <f t="shared" si="17"/>
        <v/>
      </c>
      <c r="C160" s="116" t="str">
        <f t="shared" si="18"/>
        <v/>
      </c>
      <c r="D160" s="117" t="str">
        <f t="shared" si="19"/>
        <v/>
      </c>
      <c r="E160" s="117" t="str">
        <f t="shared" si="20"/>
        <v/>
      </c>
      <c r="F160" s="117" t="str">
        <f t="shared" si="14"/>
        <v/>
      </c>
      <c r="G160" s="116" t="str">
        <f t="shared" si="15"/>
        <v/>
      </c>
    </row>
    <row r="161" spans="1:7" x14ac:dyDescent="0.25">
      <c r="A161" s="114" t="str">
        <f t="shared" si="16"/>
        <v/>
      </c>
      <c r="B161" s="115" t="str">
        <f t="shared" si="17"/>
        <v/>
      </c>
      <c r="C161" s="116" t="str">
        <f t="shared" si="18"/>
        <v/>
      </c>
      <c r="D161" s="117" t="str">
        <f t="shared" si="19"/>
        <v/>
      </c>
      <c r="E161" s="117" t="str">
        <f t="shared" si="20"/>
        <v/>
      </c>
      <c r="F161" s="117" t="str">
        <f t="shared" si="14"/>
        <v/>
      </c>
      <c r="G161" s="116" t="str">
        <f t="shared" si="15"/>
        <v/>
      </c>
    </row>
    <row r="162" spans="1:7" x14ac:dyDescent="0.25">
      <c r="A162" s="114" t="str">
        <f t="shared" si="16"/>
        <v/>
      </c>
      <c r="B162" s="115" t="str">
        <f t="shared" si="17"/>
        <v/>
      </c>
      <c r="C162" s="116" t="str">
        <f t="shared" si="18"/>
        <v/>
      </c>
      <c r="D162" s="117" t="str">
        <f t="shared" si="19"/>
        <v/>
      </c>
      <c r="E162" s="117" t="str">
        <f t="shared" si="20"/>
        <v/>
      </c>
      <c r="F162" s="117" t="str">
        <f t="shared" si="14"/>
        <v/>
      </c>
      <c r="G162" s="116" t="str">
        <f t="shared" si="15"/>
        <v/>
      </c>
    </row>
    <row r="163" spans="1:7" x14ac:dyDescent="0.25">
      <c r="A163" s="114" t="str">
        <f t="shared" si="16"/>
        <v/>
      </c>
      <c r="B163" s="115" t="str">
        <f t="shared" si="17"/>
        <v/>
      </c>
      <c r="C163" s="116" t="str">
        <f t="shared" si="18"/>
        <v/>
      </c>
      <c r="D163" s="117" t="str">
        <f t="shared" si="19"/>
        <v/>
      </c>
      <c r="E163" s="117" t="str">
        <f t="shared" si="20"/>
        <v/>
      </c>
      <c r="F163" s="117" t="str">
        <f t="shared" si="14"/>
        <v/>
      </c>
      <c r="G163" s="116" t="str">
        <f t="shared" si="15"/>
        <v/>
      </c>
    </row>
    <row r="164" spans="1:7" x14ac:dyDescent="0.25">
      <c r="A164" s="114" t="str">
        <f t="shared" si="16"/>
        <v/>
      </c>
      <c r="B164" s="115" t="str">
        <f t="shared" si="17"/>
        <v/>
      </c>
      <c r="C164" s="116" t="str">
        <f t="shared" si="18"/>
        <v/>
      </c>
      <c r="D164" s="117" t="str">
        <f t="shared" si="19"/>
        <v/>
      </c>
      <c r="E164" s="117" t="str">
        <f t="shared" si="20"/>
        <v/>
      </c>
      <c r="F164" s="117" t="str">
        <f t="shared" si="14"/>
        <v/>
      </c>
      <c r="G164" s="116" t="str">
        <f t="shared" si="15"/>
        <v/>
      </c>
    </row>
    <row r="165" spans="1:7" x14ac:dyDescent="0.25">
      <c r="A165" s="114" t="str">
        <f t="shared" si="16"/>
        <v/>
      </c>
      <c r="B165" s="115" t="str">
        <f t="shared" si="17"/>
        <v/>
      </c>
      <c r="C165" s="116" t="str">
        <f t="shared" si="18"/>
        <v/>
      </c>
      <c r="D165" s="117" t="str">
        <f t="shared" si="19"/>
        <v/>
      </c>
      <c r="E165" s="117" t="str">
        <f t="shared" si="20"/>
        <v/>
      </c>
      <c r="F165" s="117" t="str">
        <f t="shared" si="14"/>
        <v/>
      </c>
      <c r="G165" s="116" t="str">
        <f t="shared" si="15"/>
        <v/>
      </c>
    </row>
    <row r="166" spans="1:7" x14ac:dyDescent="0.25">
      <c r="A166" s="114" t="str">
        <f t="shared" si="16"/>
        <v/>
      </c>
      <c r="B166" s="115" t="str">
        <f t="shared" si="17"/>
        <v/>
      </c>
      <c r="C166" s="116" t="str">
        <f t="shared" si="18"/>
        <v/>
      </c>
      <c r="D166" s="117" t="str">
        <f t="shared" si="19"/>
        <v/>
      </c>
      <c r="E166" s="117" t="str">
        <f t="shared" si="20"/>
        <v/>
      </c>
      <c r="F166" s="117" t="str">
        <f t="shared" si="14"/>
        <v/>
      </c>
      <c r="G166" s="116" t="str">
        <f t="shared" si="15"/>
        <v/>
      </c>
    </row>
    <row r="167" spans="1:7" x14ac:dyDescent="0.25">
      <c r="A167" s="114" t="str">
        <f t="shared" si="16"/>
        <v/>
      </c>
      <c r="B167" s="115" t="str">
        <f t="shared" si="17"/>
        <v/>
      </c>
      <c r="C167" s="116" t="str">
        <f t="shared" si="18"/>
        <v/>
      </c>
      <c r="D167" s="117" t="str">
        <f t="shared" si="19"/>
        <v/>
      </c>
      <c r="E167" s="117" t="str">
        <f t="shared" si="20"/>
        <v/>
      </c>
      <c r="F167" s="117" t="str">
        <f t="shared" si="14"/>
        <v/>
      </c>
      <c r="G167" s="116" t="str">
        <f t="shared" si="15"/>
        <v/>
      </c>
    </row>
    <row r="168" spans="1:7" x14ac:dyDescent="0.25">
      <c r="A168" s="114" t="str">
        <f t="shared" si="16"/>
        <v/>
      </c>
      <c r="B168" s="115" t="str">
        <f t="shared" si="17"/>
        <v/>
      </c>
      <c r="C168" s="116" t="str">
        <f t="shared" si="18"/>
        <v/>
      </c>
      <c r="D168" s="117" t="str">
        <f t="shared" si="19"/>
        <v/>
      </c>
      <c r="E168" s="117" t="str">
        <f t="shared" si="20"/>
        <v/>
      </c>
      <c r="F168" s="117" t="str">
        <f t="shared" si="14"/>
        <v/>
      </c>
      <c r="G168" s="116" t="str">
        <f t="shared" si="15"/>
        <v/>
      </c>
    </row>
    <row r="169" spans="1:7" x14ac:dyDescent="0.25">
      <c r="A169" s="114" t="str">
        <f t="shared" si="16"/>
        <v/>
      </c>
      <c r="B169" s="115" t="str">
        <f t="shared" si="17"/>
        <v/>
      </c>
      <c r="C169" s="116" t="str">
        <f t="shared" si="18"/>
        <v/>
      </c>
      <c r="D169" s="117" t="str">
        <f t="shared" si="19"/>
        <v/>
      </c>
      <c r="E169" s="117" t="str">
        <f t="shared" si="20"/>
        <v/>
      </c>
      <c r="F169" s="117" t="str">
        <f t="shared" si="14"/>
        <v/>
      </c>
      <c r="G169" s="116" t="str">
        <f t="shared" si="15"/>
        <v/>
      </c>
    </row>
    <row r="170" spans="1:7" x14ac:dyDescent="0.25">
      <c r="A170" s="114" t="str">
        <f t="shared" si="16"/>
        <v/>
      </c>
      <c r="B170" s="115" t="str">
        <f t="shared" si="17"/>
        <v/>
      </c>
      <c r="C170" s="116" t="str">
        <f t="shared" si="18"/>
        <v/>
      </c>
      <c r="D170" s="117" t="str">
        <f t="shared" si="19"/>
        <v/>
      </c>
      <c r="E170" s="117" t="str">
        <f t="shared" si="20"/>
        <v/>
      </c>
      <c r="F170" s="117" t="str">
        <f t="shared" si="14"/>
        <v/>
      </c>
      <c r="G170" s="116" t="str">
        <f t="shared" si="15"/>
        <v/>
      </c>
    </row>
    <row r="171" spans="1:7" x14ac:dyDescent="0.25">
      <c r="A171" s="114" t="str">
        <f t="shared" si="16"/>
        <v/>
      </c>
      <c r="B171" s="115" t="str">
        <f t="shared" si="17"/>
        <v/>
      </c>
      <c r="C171" s="116" t="str">
        <f t="shared" si="18"/>
        <v/>
      </c>
      <c r="D171" s="117" t="str">
        <f t="shared" si="19"/>
        <v/>
      </c>
      <c r="E171" s="117" t="str">
        <f t="shared" si="20"/>
        <v/>
      </c>
      <c r="F171" s="117" t="str">
        <f t="shared" si="14"/>
        <v/>
      </c>
      <c r="G171" s="116" t="str">
        <f t="shared" si="15"/>
        <v/>
      </c>
    </row>
    <row r="172" spans="1:7" x14ac:dyDescent="0.25">
      <c r="A172" s="114" t="str">
        <f t="shared" si="16"/>
        <v/>
      </c>
      <c r="B172" s="115" t="str">
        <f t="shared" si="17"/>
        <v/>
      </c>
      <c r="C172" s="116" t="str">
        <f t="shared" si="18"/>
        <v/>
      </c>
      <c r="D172" s="117" t="str">
        <f t="shared" si="19"/>
        <v/>
      </c>
      <c r="E172" s="117" t="str">
        <f t="shared" si="20"/>
        <v/>
      </c>
      <c r="F172" s="117" t="str">
        <f t="shared" si="14"/>
        <v/>
      </c>
      <c r="G172" s="116" t="str">
        <f t="shared" si="15"/>
        <v/>
      </c>
    </row>
    <row r="173" spans="1:7" x14ac:dyDescent="0.25">
      <c r="A173" s="114" t="str">
        <f t="shared" si="16"/>
        <v/>
      </c>
      <c r="B173" s="115" t="str">
        <f t="shared" si="17"/>
        <v/>
      </c>
      <c r="C173" s="116" t="str">
        <f t="shared" si="18"/>
        <v/>
      </c>
      <c r="D173" s="117" t="str">
        <f t="shared" si="19"/>
        <v/>
      </c>
      <c r="E173" s="117" t="str">
        <f t="shared" si="20"/>
        <v/>
      </c>
      <c r="F173" s="117" t="str">
        <f t="shared" si="14"/>
        <v/>
      </c>
      <c r="G173" s="116" t="str">
        <f t="shared" si="15"/>
        <v/>
      </c>
    </row>
    <row r="174" spans="1:7" x14ac:dyDescent="0.25">
      <c r="A174" s="114" t="str">
        <f t="shared" si="16"/>
        <v/>
      </c>
      <c r="B174" s="115" t="str">
        <f t="shared" si="17"/>
        <v/>
      </c>
      <c r="C174" s="116" t="str">
        <f t="shared" si="18"/>
        <v/>
      </c>
      <c r="D174" s="117" t="str">
        <f t="shared" si="19"/>
        <v/>
      </c>
      <c r="E174" s="117" t="str">
        <f t="shared" si="20"/>
        <v/>
      </c>
      <c r="F174" s="117" t="str">
        <f t="shared" si="14"/>
        <v/>
      </c>
      <c r="G174" s="116" t="str">
        <f t="shared" si="15"/>
        <v/>
      </c>
    </row>
    <row r="175" spans="1:7" x14ac:dyDescent="0.25">
      <c r="A175" s="114" t="str">
        <f t="shared" si="16"/>
        <v/>
      </c>
      <c r="B175" s="115" t="str">
        <f t="shared" si="17"/>
        <v/>
      </c>
      <c r="C175" s="116" t="str">
        <f t="shared" si="18"/>
        <v/>
      </c>
      <c r="D175" s="117" t="str">
        <f t="shared" si="19"/>
        <v/>
      </c>
      <c r="E175" s="117" t="str">
        <f t="shared" si="20"/>
        <v/>
      </c>
      <c r="F175" s="117" t="str">
        <f t="shared" si="14"/>
        <v/>
      </c>
      <c r="G175" s="116" t="str">
        <f t="shared" si="15"/>
        <v/>
      </c>
    </row>
    <row r="176" spans="1:7" x14ac:dyDescent="0.25">
      <c r="A176" s="114" t="str">
        <f t="shared" si="16"/>
        <v/>
      </c>
      <c r="B176" s="115" t="str">
        <f t="shared" si="17"/>
        <v/>
      </c>
      <c r="C176" s="116" t="str">
        <f t="shared" si="18"/>
        <v/>
      </c>
      <c r="D176" s="117" t="str">
        <f t="shared" si="19"/>
        <v/>
      </c>
      <c r="E176" s="117" t="str">
        <f t="shared" si="20"/>
        <v/>
      </c>
      <c r="F176" s="117" t="str">
        <f t="shared" si="14"/>
        <v/>
      </c>
      <c r="G176" s="116" t="str">
        <f t="shared" si="15"/>
        <v/>
      </c>
    </row>
    <row r="177" spans="1:7" x14ac:dyDescent="0.25">
      <c r="A177" s="114" t="str">
        <f t="shared" si="16"/>
        <v/>
      </c>
      <c r="B177" s="115" t="str">
        <f t="shared" si="17"/>
        <v/>
      </c>
      <c r="C177" s="116" t="str">
        <f t="shared" si="18"/>
        <v/>
      </c>
      <c r="D177" s="117" t="str">
        <f t="shared" si="19"/>
        <v/>
      </c>
      <c r="E177" s="117" t="str">
        <f t="shared" si="20"/>
        <v/>
      </c>
      <c r="F177" s="117" t="str">
        <f t="shared" si="14"/>
        <v/>
      </c>
      <c r="G177" s="116" t="str">
        <f t="shared" si="15"/>
        <v/>
      </c>
    </row>
    <row r="178" spans="1:7" x14ac:dyDescent="0.25">
      <c r="A178" s="114" t="str">
        <f t="shared" si="16"/>
        <v/>
      </c>
      <c r="B178" s="115" t="str">
        <f t="shared" si="17"/>
        <v/>
      </c>
      <c r="C178" s="116" t="str">
        <f t="shared" si="18"/>
        <v/>
      </c>
      <c r="D178" s="117" t="str">
        <f t="shared" si="19"/>
        <v/>
      </c>
      <c r="E178" s="117" t="str">
        <f t="shared" si="20"/>
        <v/>
      </c>
      <c r="F178" s="117" t="str">
        <f t="shared" si="14"/>
        <v/>
      </c>
      <c r="G178" s="116" t="str">
        <f t="shared" si="15"/>
        <v/>
      </c>
    </row>
    <row r="179" spans="1:7" x14ac:dyDescent="0.25">
      <c r="A179" s="114" t="str">
        <f t="shared" si="16"/>
        <v/>
      </c>
      <c r="B179" s="115" t="str">
        <f t="shared" si="17"/>
        <v/>
      </c>
      <c r="C179" s="116" t="str">
        <f t="shared" si="18"/>
        <v/>
      </c>
      <c r="D179" s="117" t="str">
        <f t="shared" si="19"/>
        <v/>
      </c>
      <c r="E179" s="117" t="str">
        <f t="shared" si="20"/>
        <v/>
      </c>
      <c r="F179" s="117" t="str">
        <f t="shared" si="14"/>
        <v/>
      </c>
      <c r="G179" s="116" t="str">
        <f t="shared" si="15"/>
        <v/>
      </c>
    </row>
    <row r="180" spans="1:7" x14ac:dyDescent="0.25">
      <c r="A180" s="114" t="str">
        <f t="shared" si="16"/>
        <v/>
      </c>
      <c r="B180" s="115" t="str">
        <f t="shared" si="17"/>
        <v/>
      </c>
      <c r="C180" s="116" t="str">
        <f t="shared" si="18"/>
        <v/>
      </c>
      <c r="D180" s="117" t="str">
        <f t="shared" si="19"/>
        <v/>
      </c>
      <c r="E180" s="117" t="str">
        <f t="shared" si="20"/>
        <v/>
      </c>
      <c r="F180" s="117" t="str">
        <f t="shared" si="14"/>
        <v/>
      </c>
      <c r="G180" s="116" t="str">
        <f t="shared" si="15"/>
        <v/>
      </c>
    </row>
    <row r="181" spans="1:7" x14ac:dyDescent="0.25">
      <c r="A181" s="114" t="str">
        <f t="shared" si="16"/>
        <v/>
      </c>
      <c r="B181" s="115" t="str">
        <f t="shared" si="17"/>
        <v/>
      </c>
      <c r="C181" s="116" t="str">
        <f t="shared" si="18"/>
        <v/>
      </c>
      <c r="D181" s="117" t="str">
        <f t="shared" si="19"/>
        <v/>
      </c>
      <c r="E181" s="117" t="str">
        <f t="shared" si="20"/>
        <v/>
      </c>
      <c r="F181" s="117" t="str">
        <f t="shared" si="14"/>
        <v/>
      </c>
      <c r="G181" s="116" t="str">
        <f t="shared" si="15"/>
        <v/>
      </c>
    </row>
    <row r="182" spans="1:7" x14ac:dyDescent="0.25">
      <c r="A182" s="114" t="str">
        <f t="shared" si="16"/>
        <v/>
      </c>
      <c r="B182" s="115" t="str">
        <f t="shared" si="17"/>
        <v/>
      </c>
      <c r="C182" s="116" t="str">
        <f t="shared" si="18"/>
        <v/>
      </c>
      <c r="D182" s="117" t="str">
        <f t="shared" si="19"/>
        <v/>
      </c>
      <c r="E182" s="117" t="str">
        <f t="shared" si="20"/>
        <v/>
      </c>
      <c r="F182" s="117" t="str">
        <f t="shared" si="14"/>
        <v/>
      </c>
      <c r="G182" s="116" t="str">
        <f t="shared" si="15"/>
        <v/>
      </c>
    </row>
    <row r="183" spans="1:7" x14ac:dyDescent="0.25">
      <c r="A183" s="114" t="str">
        <f t="shared" si="16"/>
        <v/>
      </c>
      <c r="B183" s="115" t="str">
        <f t="shared" si="17"/>
        <v/>
      </c>
      <c r="C183" s="116" t="str">
        <f t="shared" si="18"/>
        <v/>
      </c>
      <c r="D183" s="117" t="str">
        <f t="shared" si="19"/>
        <v/>
      </c>
      <c r="E183" s="117" t="str">
        <f t="shared" si="20"/>
        <v/>
      </c>
      <c r="F183" s="117" t="str">
        <f t="shared" si="14"/>
        <v/>
      </c>
      <c r="G183" s="116" t="str">
        <f t="shared" si="15"/>
        <v/>
      </c>
    </row>
    <row r="184" spans="1:7" x14ac:dyDescent="0.25">
      <c r="A184" s="114" t="str">
        <f t="shared" si="16"/>
        <v/>
      </c>
      <c r="B184" s="115" t="str">
        <f t="shared" si="17"/>
        <v/>
      </c>
      <c r="C184" s="116" t="str">
        <f t="shared" si="18"/>
        <v/>
      </c>
      <c r="D184" s="117" t="str">
        <f t="shared" si="19"/>
        <v/>
      </c>
      <c r="E184" s="117" t="str">
        <f t="shared" si="20"/>
        <v/>
      </c>
      <c r="F184" s="117" t="str">
        <f t="shared" si="14"/>
        <v/>
      </c>
      <c r="G184" s="116" t="str">
        <f t="shared" si="15"/>
        <v/>
      </c>
    </row>
    <row r="185" spans="1:7" x14ac:dyDescent="0.25">
      <c r="A185" s="114" t="str">
        <f t="shared" si="16"/>
        <v/>
      </c>
      <c r="B185" s="115" t="str">
        <f t="shared" si="17"/>
        <v/>
      </c>
      <c r="C185" s="116" t="str">
        <f t="shared" si="18"/>
        <v/>
      </c>
      <c r="D185" s="117" t="str">
        <f t="shared" si="19"/>
        <v/>
      </c>
      <c r="E185" s="117" t="str">
        <f t="shared" si="20"/>
        <v/>
      </c>
      <c r="F185" s="117" t="str">
        <f t="shared" si="14"/>
        <v/>
      </c>
      <c r="G185" s="116" t="str">
        <f t="shared" si="15"/>
        <v/>
      </c>
    </row>
    <row r="186" spans="1:7" x14ac:dyDescent="0.25">
      <c r="A186" s="114" t="str">
        <f t="shared" si="16"/>
        <v/>
      </c>
      <c r="B186" s="115" t="str">
        <f t="shared" si="17"/>
        <v/>
      </c>
      <c r="C186" s="116" t="str">
        <f t="shared" si="18"/>
        <v/>
      </c>
      <c r="D186" s="117" t="str">
        <f t="shared" si="19"/>
        <v/>
      </c>
      <c r="E186" s="117" t="str">
        <f t="shared" si="20"/>
        <v/>
      </c>
      <c r="F186" s="117" t="str">
        <f t="shared" si="14"/>
        <v/>
      </c>
      <c r="G186" s="116" t="str">
        <f t="shared" si="15"/>
        <v/>
      </c>
    </row>
    <row r="187" spans="1:7" x14ac:dyDescent="0.25">
      <c r="A187" s="114" t="str">
        <f t="shared" si="16"/>
        <v/>
      </c>
      <c r="B187" s="115" t="str">
        <f t="shared" si="17"/>
        <v/>
      </c>
      <c r="C187" s="116" t="str">
        <f t="shared" si="18"/>
        <v/>
      </c>
      <c r="D187" s="117" t="str">
        <f t="shared" si="19"/>
        <v/>
      </c>
      <c r="E187" s="117" t="str">
        <f t="shared" si="20"/>
        <v/>
      </c>
      <c r="F187" s="117" t="str">
        <f t="shared" si="14"/>
        <v/>
      </c>
      <c r="G187" s="116" t="str">
        <f t="shared" si="15"/>
        <v/>
      </c>
    </row>
    <row r="188" spans="1:7" x14ac:dyDescent="0.25">
      <c r="A188" s="114" t="str">
        <f t="shared" si="16"/>
        <v/>
      </c>
      <c r="B188" s="115" t="str">
        <f t="shared" si="17"/>
        <v/>
      </c>
      <c r="C188" s="116" t="str">
        <f t="shared" si="18"/>
        <v/>
      </c>
      <c r="D188" s="117" t="str">
        <f t="shared" si="19"/>
        <v/>
      </c>
      <c r="E188" s="117" t="str">
        <f t="shared" si="20"/>
        <v/>
      </c>
      <c r="F188" s="117" t="str">
        <f t="shared" si="14"/>
        <v/>
      </c>
      <c r="G188" s="116" t="str">
        <f t="shared" si="15"/>
        <v/>
      </c>
    </row>
    <row r="189" spans="1:7" x14ac:dyDescent="0.25">
      <c r="A189" s="114" t="str">
        <f t="shared" si="16"/>
        <v/>
      </c>
      <c r="B189" s="115" t="str">
        <f t="shared" si="17"/>
        <v/>
      </c>
      <c r="C189" s="116" t="str">
        <f t="shared" si="18"/>
        <v/>
      </c>
      <c r="D189" s="117" t="str">
        <f t="shared" si="19"/>
        <v/>
      </c>
      <c r="E189" s="117" t="str">
        <f t="shared" si="20"/>
        <v/>
      </c>
      <c r="F189" s="117" t="str">
        <f t="shared" si="14"/>
        <v/>
      </c>
      <c r="G189" s="116" t="str">
        <f t="shared" si="15"/>
        <v/>
      </c>
    </row>
    <row r="190" spans="1:7" x14ac:dyDescent="0.25">
      <c r="A190" s="114" t="str">
        <f t="shared" si="16"/>
        <v/>
      </c>
      <c r="B190" s="115" t="str">
        <f t="shared" si="17"/>
        <v/>
      </c>
      <c r="C190" s="116" t="str">
        <f t="shared" si="18"/>
        <v/>
      </c>
      <c r="D190" s="117" t="str">
        <f t="shared" si="19"/>
        <v/>
      </c>
      <c r="E190" s="117" t="str">
        <f t="shared" si="20"/>
        <v/>
      </c>
      <c r="F190" s="117" t="str">
        <f t="shared" si="14"/>
        <v/>
      </c>
      <c r="G190" s="116" t="str">
        <f t="shared" si="15"/>
        <v/>
      </c>
    </row>
    <row r="191" spans="1:7" x14ac:dyDescent="0.25">
      <c r="A191" s="114" t="str">
        <f t="shared" si="16"/>
        <v/>
      </c>
      <c r="B191" s="115" t="str">
        <f t="shared" si="17"/>
        <v/>
      </c>
      <c r="C191" s="116" t="str">
        <f t="shared" si="18"/>
        <v/>
      </c>
      <c r="D191" s="117" t="str">
        <f t="shared" si="19"/>
        <v/>
      </c>
      <c r="E191" s="117" t="str">
        <f t="shared" si="20"/>
        <v/>
      </c>
      <c r="F191" s="117" t="str">
        <f t="shared" si="14"/>
        <v/>
      </c>
      <c r="G191" s="116" t="str">
        <f t="shared" si="15"/>
        <v/>
      </c>
    </row>
    <row r="192" spans="1:7" x14ac:dyDescent="0.25">
      <c r="A192" s="114" t="str">
        <f t="shared" si="16"/>
        <v/>
      </c>
      <c r="B192" s="115" t="str">
        <f t="shared" si="17"/>
        <v/>
      </c>
      <c r="C192" s="116" t="str">
        <f t="shared" si="18"/>
        <v/>
      </c>
      <c r="D192" s="117" t="str">
        <f t="shared" si="19"/>
        <v/>
      </c>
      <c r="E192" s="117" t="str">
        <f t="shared" si="20"/>
        <v/>
      </c>
      <c r="F192" s="117" t="str">
        <f t="shared" si="14"/>
        <v/>
      </c>
      <c r="G192" s="116" t="str">
        <f t="shared" si="15"/>
        <v/>
      </c>
    </row>
    <row r="193" spans="1:7" x14ac:dyDescent="0.25">
      <c r="A193" s="114" t="str">
        <f t="shared" si="16"/>
        <v/>
      </c>
      <c r="B193" s="115" t="str">
        <f t="shared" si="17"/>
        <v/>
      </c>
      <c r="C193" s="116" t="str">
        <f t="shared" si="18"/>
        <v/>
      </c>
      <c r="D193" s="117" t="str">
        <f t="shared" si="19"/>
        <v/>
      </c>
      <c r="E193" s="117" t="str">
        <f t="shared" si="20"/>
        <v/>
      </c>
      <c r="F193" s="117" t="str">
        <f t="shared" si="14"/>
        <v/>
      </c>
      <c r="G193" s="116" t="str">
        <f t="shared" si="15"/>
        <v/>
      </c>
    </row>
    <row r="194" spans="1:7" x14ac:dyDescent="0.25">
      <c r="A194" s="114" t="str">
        <f t="shared" si="16"/>
        <v/>
      </c>
      <c r="B194" s="115" t="str">
        <f t="shared" si="17"/>
        <v/>
      </c>
      <c r="C194" s="116" t="str">
        <f t="shared" si="18"/>
        <v/>
      </c>
      <c r="D194" s="117" t="str">
        <f t="shared" si="19"/>
        <v/>
      </c>
      <c r="E194" s="117" t="str">
        <f t="shared" si="20"/>
        <v/>
      </c>
      <c r="F194" s="117" t="str">
        <f t="shared" si="14"/>
        <v/>
      </c>
      <c r="G194" s="116" t="str">
        <f t="shared" si="15"/>
        <v/>
      </c>
    </row>
    <row r="195" spans="1:7" x14ac:dyDescent="0.25">
      <c r="A195" s="114" t="str">
        <f t="shared" si="16"/>
        <v/>
      </c>
      <c r="B195" s="115" t="str">
        <f t="shared" si="17"/>
        <v/>
      </c>
      <c r="C195" s="116" t="str">
        <f t="shared" si="18"/>
        <v/>
      </c>
      <c r="D195" s="117" t="str">
        <f t="shared" si="19"/>
        <v/>
      </c>
      <c r="E195" s="117" t="str">
        <f t="shared" si="20"/>
        <v/>
      </c>
      <c r="F195" s="117" t="str">
        <f t="shared" si="14"/>
        <v/>
      </c>
      <c r="G195" s="116" t="str">
        <f t="shared" si="15"/>
        <v/>
      </c>
    </row>
    <row r="196" spans="1:7" x14ac:dyDescent="0.25">
      <c r="A196" s="114" t="str">
        <f t="shared" si="16"/>
        <v/>
      </c>
      <c r="B196" s="115" t="str">
        <f t="shared" si="17"/>
        <v/>
      </c>
      <c r="C196" s="116" t="str">
        <f t="shared" si="18"/>
        <v/>
      </c>
      <c r="D196" s="117" t="str">
        <f t="shared" si="19"/>
        <v/>
      </c>
      <c r="E196" s="117" t="str">
        <f t="shared" si="20"/>
        <v/>
      </c>
      <c r="F196" s="117" t="str">
        <f t="shared" si="14"/>
        <v/>
      </c>
      <c r="G196" s="116" t="str">
        <f t="shared" si="15"/>
        <v/>
      </c>
    </row>
    <row r="197" spans="1:7" x14ac:dyDescent="0.25">
      <c r="A197" s="114" t="str">
        <f t="shared" si="16"/>
        <v/>
      </c>
      <c r="B197" s="115" t="str">
        <f t="shared" si="17"/>
        <v/>
      </c>
      <c r="C197" s="116" t="str">
        <f t="shared" si="18"/>
        <v/>
      </c>
      <c r="D197" s="117" t="str">
        <f t="shared" si="19"/>
        <v/>
      </c>
      <c r="E197" s="117" t="str">
        <f t="shared" si="20"/>
        <v/>
      </c>
      <c r="F197" s="117" t="str">
        <f t="shared" si="14"/>
        <v/>
      </c>
      <c r="G197" s="116" t="str">
        <f t="shared" si="15"/>
        <v/>
      </c>
    </row>
    <row r="198" spans="1:7" x14ac:dyDescent="0.25">
      <c r="A198" s="114" t="str">
        <f t="shared" si="16"/>
        <v/>
      </c>
      <c r="B198" s="115" t="str">
        <f t="shared" si="17"/>
        <v/>
      </c>
      <c r="C198" s="116" t="str">
        <f t="shared" si="18"/>
        <v/>
      </c>
      <c r="D198" s="117" t="str">
        <f t="shared" si="19"/>
        <v/>
      </c>
      <c r="E198" s="117" t="str">
        <f t="shared" si="20"/>
        <v/>
      </c>
      <c r="F198" s="117" t="str">
        <f t="shared" si="14"/>
        <v/>
      </c>
      <c r="G198" s="116" t="str">
        <f t="shared" si="15"/>
        <v/>
      </c>
    </row>
    <row r="199" spans="1:7" x14ac:dyDescent="0.25">
      <c r="A199" s="114" t="str">
        <f t="shared" si="16"/>
        <v/>
      </c>
      <c r="B199" s="115" t="str">
        <f t="shared" si="17"/>
        <v/>
      </c>
      <c r="C199" s="116" t="str">
        <f t="shared" si="18"/>
        <v/>
      </c>
      <c r="D199" s="117" t="str">
        <f t="shared" si="19"/>
        <v/>
      </c>
      <c r="E199" s="117" t="str">
        <f t="shared" si="20"/>
        <v/>
      </c>
      <c r="F199" s="117" t="str">
        <f t="shared" si="14"/>
        <v/>
      </c>
      <c r="G199" s="116" t="str">
        <f t="shared" si="15"/>
        <v/>
      </c>
    </row>
    <row r="200" spans="1:7" x14ac:dyDescent="0.25">
      <c r="A200" s="114" t="str">
        <f t="shared" si="16"/>
        <v/>
      </c>
      <c r="B200" s="115" t="str">
        <f t="shared" si="17"/>
        <v/>
      </c>
      <c r="C200" s="116" t="str">
        <f t="shared" si="18"/>
        <v/>
      </c>
      <c r="D200" s="117" t="str">
        <f t="shared" si="19"/>
        <v/>
      </c>
      <c r="E200" s="117" t="str">
        <f t="shared" si="20"/>
        <v/>
      </c>
      <c r="F200" s="117" t="str">
        <f t="shared" si="14"/>
        <v/>
      </c>
      <c r="G200" s="116" t="str">
        <f t="shared" si="15"/>
        <v/>
      </c>
    </row>
    <row r="201" spans="1:7" x14ac:dyDescent="0.25">
      <c r="A201" s="114" t="str">
        <f t="shared" si="16"/>
        <v/>
      </c>
      <c r="B201" s="115" t="str">
        <f t="shared" si="17"/>
        <v/>
      </c>
      <c r="C201" s="116" t="str">
        <f t="shared" si="18"/>
        <v/>
      </c>
      <c r="D201" s="117" t="str">
        <f t="shared" si="19"/>
        <v/>
      </c>
      <c r="E201" s="117" t="str">
        <f t="shared" si="20"/>
        <v/>
      </c>
      <c r="F201" s="117" t="str">
        <f t="shared" si="14"/>
        <v/>
      </c>
      <c r="G201" s="116" t="str">
        <f t="shared" si="15"/>
        <v/>
      </c>
    </row>
    <row r="202" spans="1:7" x14ac:dyDescent="0.25">
      <c r="A202" s="114" t="str">
        <f t="shared" si="16"/>
        <v/>
      </c>
      <c r="B202" s="115" t="str">
        <f t="shared" si="17"/>
        <v/>
      </c>
      <c r="C202" s="116" t="str">
        <f t="shared" si="18"/>
        <v/>
      </c>
      <c r="D202" s="117" t="str">
        <f t="shared" si="19"/>
        <v/>
      </c>
      <c r="E202" s="117" t="str">
        <f t="shared" si="20"/>
        <v/>
      </c>
      <c r="F202" s="117" t="str">
        <f t="shared" si="14"/>
        <v/>
      </c>
      <c r="G202" s="116" t="str">
        <f t="shared" si="15"/>
        <v/>
      </c>
    </row>
    <row r="203" spans="1:7" x14ac:dyDescent="0.25">
      <c r="A203" s="114" t="str">
        <f t="shared" si="16"/>
        <v/>
      </c>
      <c r="B203" s="115" t="str">
        <f t="shared" si="17"/>
        <v/>
      </c>
      <c r="C203" s="116" t="str">
        <f t="shared" si="18"/>
        <v/>
      </c>
      <c r="D203" s="117" t="str">
        <f t="shared" si="19"/>
        <v/>
      </c>
      <c r="E203" s="117" t="str">
        <f t="shared" si="20"/>
        <v/>
      </c>
      <c r="F203" s="117" t="str">
        <f t="shared" si="14"/>
        <v/>
      </c>
      <c r="G203" s="116" t="str">
        <f t="shared" si="15"/>
        <v/>
      </c>
    </row>
    <row r="204" spans="1:7" x14ac:dyDescent="0.25">
      <c r="A204" s="114" t="str">
        <f t="shared" si="16"/>
        <v/>
      </c>
      <c r="B204" s="115" t="str">
        <f t="shared" si="17"/>
        <v/>
      </c>
      <c r="C204" s="116" t="str">
        <f t="shared" si="18"/>
        <v/>
      </c>
      <c r="D204" s="117" t="str">
        <f t="shared" si="19"/>
        <v/>
      </c>
      <c r="E204" s="117" t="str">
        <f t="shared" si="20"/>
        <v/>
      </c>
      <c r="F204" s="117" t="str">
        <f t="shared" si="14"/>
        <v/>
      </c>
      <c r="G204" s="116" t="str">
        <f t="shared" si="15"/>
        <v/>
      </c>
    </row>
    <row r="205" spans="1:7" x14ac:dyDescent="0.25">
      <c r="A205" s="114" t="str">
        <f t="shared" si="16"/>
        <v/>
      </c>
      <c r="B205" s="115" t="str">
        <f t="shared" si="17"/>
        <v/>
      </c>
      <c r="C205" s="116" t="str">
        <f t="shared" si="18"/>
        <v/>
      </c>
      <c r="D205" s="117" t="str">
        <f t="shared" si="19"/>
        <v/>
      </c>
      <c r="E205" s="117" t="str">
        <f t="shared" si="20"/>
        <v/>
      </c>
      <c r="F205" s="117" t="str">
        <f t="shared" si="14"/>
        <v/>
      </c>
      <c r="G205" s="116" t="str">
        <f t="shared" si="15"/>
        <v/>
      </c>
    </row>
    <row r="206" spans="1:7" x14ac:dyDescent="0.25">
      <c r="A206" s="114" t="str">
        <f t="shared" si="16"/>
        <v/>
      </c>
      <c r="B206" s="115" t="str">
        <f t="shared" si="17"/>
        <v/>
      </c>
      <c r="C206" s="116" t="str">
        <f t="shared" si="18"/>
        <v/>
      </c>
      <c r="D206" s="117" t="str">
        <f t="shared" si="19"/>
        <v/>
      </c>
      <c r="E206" s="117" t="str">
        <f t="shared" si="20"/>
        <v/>
      </c>
      <c r="F206" s="117" t="str">
        <f t="shared" si="14"/>
        <v/>
      </c>
      <c r="G206" s="116" t="str">
        <f t="shared" si="15"/>
        <v/>
      </c>
    </row>
    <row r="207" spans="1:7" x14ac:dyDescent="0.25">
      <c r="A207" s="114" t="str">
        <f t="shared" si="16"/>
        <v/>
      </c>
      <c r="B207" s="115" t="str">
        <f t="shared" si="17"/>
        <v/>
      </c>
      <c r="C207" s="116" t="str">
        <f t="shared" si="18"/>
        <v/>
      </c>
      <c r="D207" s="117" t="str">
        <f t="shared" si="19"/>
        <v/>
      </c>
      <c r="E207" s="117" t="str">
        <f t="shared" si="20"/>
        <v/>
      </c>
      <c r="F207" s="117" t="str">
        <f t="shared" si="14"/>
        <v/>
      </c>
      <c r="G207" s="116" t="str">
        <f t="shared" si="15"/>
        <v/>
      </c>
    </row>
    <row r="208" spans="1:7" x14ac:dyDescent="0.25">
      <c r="A208" s="114" t="str">
        <f t="shared" si="16"/>
        <v/>
      </c>
      <c r="B208" s="115" t="str">
        <f t="shared" si="17"/>
        <v/>
      </c>
      <c r="C208" s="116" t="str">
        <f t="shared" si="18"/>
        <v/>
      </c>
      <c r="D208" s="117" t="str">
        <f t="shared" si="19"/>
        <v/>
      </c>
      <c r="E208" s="117" t="str">
        <f t="shared" si="20"/>
        <v/>
      </c>
      <c r="F208" s="117" t="str">
        <f t="shared" ref="F208:F271" si="21">IF(B208="","",SUM(D208:E208))</f>
        <v/>
      </c>
      <c r="G208" s="116" t="str">
        <f t="shared" ref="G208:G271" si="22">IF(B208="","",SUM(C208)-SUM(E208))</f>
        <v/>
      </c>
    </row>
    <row r="209" spans="1:7" x14ac:dyDescent="0.25">
      <c r="A209" s="114" t="str">
        <f t="shared" ref="A209:A272" si="23">IF(B209="","",EDATE(A208,1))</f>
        <v/>
      </c>
      <c r="B209" s="115" t="str">
        <f t="shared" ref="B209:B272" si="24">IF(B208="","",IF(SUM(B208)+1&lt;=$E$7,SUM(B208)+1,""))</f>
        <v/>
      </c>
      <c r="C209" s="116" t="str">
        <f t="shared" ref="C209:C272" si="25">IF(B209="","",G208)</f>
        <v/>
      </c>
      <c r="D209" s="117" t="str">
        <f t="shared" ref="D209:D272" si="26">IF(B209="","",IPMT($E$11/12,B209,$E$7,-$E$8,$E$9,0))</f>
        <v/>
      </c>
      <c r="E209" s="117" t="str">
        <f t="shared" ref="E209:E272" si="27">IF(B209="","",PPMT($E$11/12,B209,$E$7,-$E$8,$E$9,0))</f>
        <v/>
      </c>
      <c r="F209" s="117" t="str">
        <f t="shared" si="21"/>
        <v/>
      </c>
      <c r="G209" s="116" t="str">
        <f t="shared" si="22"/>
        <v/>
      </c>
    </row>
    <row r="210" spans="1:7" x14ac:dyDescent="0.25">
      <c r="A210" s="114" t="str">
        <f t="shared" si="23"/>
        <v/>
      </c>
      <c r="B210" s="115" t="str">
        <f t="shared" si="24"/>
        <v/>
      </c>
      <c r="C210" s="116" t="str">
        <f t="shared" si="25"/>
        <v/>
      </c>
      <c r="D210" s="117" t="str">
        <f t="shared" si="26"/>
        <v/>
      </c>
      <c r="E210" s="117" t="str">
        <f t="shared" si="27"/>
        <v/>
      </c>
      <c r="F210" s="117" t="str">
        <f t="shared" si="21"/>
        <v/>
      </c>
      <c r="G210" s="116" t="str">
        <f t="shared" si="22"/>
        <v/>
      </c>
    </row>
    <row r="211" spans="1:7" x14ac:dyDescent="0.25">
      <c r="A211" s="114" t="str">
        <f t="shared" si="23"/>
        <v/>
      </c>
      <c r="B211" s="115" t="str">
        <f t="shared" si="24"/>
        <v/>
      </c>
      <c r="C211" s="116" t="str">
        <f t="shared" si="25"/>
        <v/>
      </c>
      <c r="D211" s="117" t="str">
        <f t="shared" si="26"/>
        <v/>
      </c>
      <c r="E211" s="117" t="str">
        <f t="shared" si="27"/>
        <v/>
      </c>
      <c r="F211" s="117" t="str">
        <f t="shared" si="21"/>
        <v/>
      </c>
      <c r="G211" s="116" t="str">
        <f t="shared" si="22"/>
        <v/>
      </c>
    </row>
    <row r="212" spans="1:7" x14ac:dyDescent="0.25">
      <c r="A212" s="114" t="str">
        <f t="shared" si="23"/>
        <v/>
      </c>
      <c r="B212" s="115" t="str">
        <f t="shared" si="24"/>
        <v/>
      </c>
      <c r="C212" s="116" t="str">
        <f t="shared" si="25"/>
        <v/>
      </c>
      <c r="D212" s="117" t="str">
        <f t="shared" si="26"/>
        <v/>
      </c>
      <c r="E212" s="117" t="str">
        <f t="shared" si="27"/>
        <v/>
      </c>
      <c r="F212" s="117" t="str">
        <f t="shared" si="21"/>
        <v/>
      </c>
      <c r="G212" s="116" t="str">
        <f t="shared" si="22"/>
        <v/>
      </c>
    </row>
    <row r="213" spans="1:7" x14ac:dyDescent="0.25">
      <c r="A213" s="114" t="str">
        <f t="shared" si="23"/>
        <v/>
      </c>
      <c r="B213" s="115" t="str">
        <f t="shared" si="24"/>
        <v/>
      </c>
      <c r="C213" s="116" t="str">
        <f t="shared" si="25"/>
        <v/>
      </c>
      <c r="D213" s="117" t="str">
        <f t="shared" si="26"/>
        <v/>
      </c>
      <c r="E213" s="117" t="str">
        <f t="shared" si="27"/>
        <v/>
      </c>
      <c r="F213" s="117" t="str">
        <f t="shared" si="21"/>
        <v/>
      </c>
      <c r="G213" s="116" t="str">
        <f t="shared" si="22"/>
        <v/>
      </c>
    </row>
    <row r="214" spans="1:7" x14ac:dyDescent="0.25">
      <c r="A214" s="114" t="str">
        <f t="shared" si="23"/>
        <v/>
      </c>
      <c r="B214" s="115" t="str">
        <f t="shared" si="24"/>
        <v/>
      </c>
      <c r="C214" s="116" t="str">
        <f t="shared" si="25"/>
        <v/>
      </c>
      <c r="D214" s="117" t="str">
        <f t="shared" si="26"/>
        <v/>
      </c>
      <c r="E214" s="117" t="str">
        <f t="shared" si="27"/>
        <v/>
      </c>
      <c r="F214" s="117" t="str">
        <f t="shared" si="21"/>
        <v/>
      </c>
      <c r="G214" s="116" t="str">
        <f t="shared" si="22"/>
        <v/>
      </c>
    </row>
    <row r="215" spans="1:7" x14ac:dyDescent="0.25">
      <c r="A215" s="114" t="str">
        <f t="shared" si="23"/>
        <v/>
      </c>
      <c r="B215" s="115" t="str">
        <f t="shared" si="24"/>
        <v/>
      </c>
      <c r="C215" s="116" t="str">
        <f t="shared" si="25"/>
        <v/>
      </c>
      <c r="D215" s="117" t="str">
        <f t="shared" si="26"/>
        <v/>
      </c>
      <c r="E215" s="117" t="str">
        <f t="shared" si="27"/>
        <v/>
      </c>
      <c r="F215" s="117" t="str">
        <f t="shared" si="21"/>
        <v/>
      </c>
      <c r="G215" s="116" t="str">
        <f t="shared" si="22"/>
        <v/>
      </c>
    </row>
    <row r="216" spans="1:7" x14ac:dyDescent="0.25">
      <c r="A216" s="114" t="str">
        <f t="shared" si="23"/>
        <v/>
      </c>
      <c r="B216" s="115" t="str">
        <f t="shared" si="24"/>
        <v/>
      </c>
      <c r="C216" s="116" t="str">
        <f t="shared" si="25"/>
        <v/>
      </c>
      <c r="D216" s="117" t="str">
        <f t="shared" si="26"/>
        <v/>
      </c>
      <c r="E216" s="117" t="str">
        <f t="shared" si="27"/>
        <v/>
      </c>
      <c r="F216" s="117" t="str">
        <f t="shared" si="21"/>
        <v/>
      </c>
      <c r="G216" s="116" t="str">
        <f t="shared" si="22"/>
        <v/>
      </c>
    </row>
    <row r="217" spans="1:7" x14ac:dyDescent="0.25">
      <c r="A217" s="114" t="str">
        <f t="shared" si="23"/>
        <v/>
      </c>
      <c r="B217" s="115" t="str">
        <f t="shared" si="24"/>
        <v/>
      </c>
      <c r="C217" s="116" t="str">
        <f t="shared" si="25"/>
        <v/>
      </c>
      <c r="D217" s="117" t="str">
        <f t="shared" si="26"/>
        <v/>
      </c>
      <c r="E217" s="117" t="str">
        <f t="shared" si="27"/>
        <v/>
      </c>
      <c r="F217" s="117" t="str">
        <f t="shared" si="21"/>
        <v/>
      </c>
      <c r="G217" s="116" t="str">
        <f t="shared" si="22"/>
        <v/>
      </c>
    </row>
    <row r="218" spans="1:7" x14ac:dyDescent="0.25">
      <c r="A218" s="114" t="str">
        <f t="shared" si="23"/>
        <v/>
      </c>
      <c r="B218" s="115" t="str">
        <f t="shared" si="24"/>
        <v/>
      </c>
      <c r="C218" s="116" t="str">
        <f t="shared" si="25"/>
        <v/>
      </c>
      <c r="D218" s="117" t="str">
        <f t="shared" si="26"/>
        <v/>
      </c>
      <c r="E218" s="117" t="str">
        <f t="shared" si="27"/>
        <v/>
      </c>
      <c r="F218" s="117" t="str">
        <f t="shared" si="21"/>
        <v/>
      </c>
      <c r="G218" s="116" t="str">
        <f t="shared" si="22"/>
        <v/>
      </c>
    </row>
    <row r="219" spans="1:7" x14ac:dyDescent="0.25">
      <c r="A219" s="114" t="str">
        <f t="shared" si="23"/>
        <v/>
      </c>
      <c r="B219" s="115" t="str">
        <f t="shared" si="24"/>
        <v/>
      </c>
      <c r="C219" s="116" t="str">
        <f t="shared" si="25"/>
        <v/>
      </c>
      <c r="D219" s="117" t="str">
        <f t="shared" si="26"/>
        <v/>
      </c>
      <c r="E219" s="117" t="str">
        <f t="shared" si="27"/>
        <v/>
      </c>
      <c r="F219" s="117" t="str">
        <f t="shared" si="21"/>
        <v/>
      </c>
      <c r="G219" s="116" t="str">
        <f t="shared" si="22"/>
        <v/>
      </c>
    </row>
    <row r="220" spans="1:7" x14ac:dyDescent="0.25">
      <c r="A220" s="114" t="str">
        <f t="shared" si="23"/>
        <v/>
      </c>
      <c r="B220" s="115" t="str">
        <f t="shared" si="24"/>
        <v/>
      </c>
      <c r="C220" s="116" t="str">
        <f t="shared" si="25"/>
        <v/>
      </c>
      <c r="D220" s="117" t="str">
        <f t="shared" si="26"/>
        <v/>
      </c>
      <c r="E220" s="117" t="str">
        <f t="shared" si="27"/>
        <v/>
      </c>
      <c r="F220" s="117" t="str">
        <f t="shared" si="21"/>
        <v/>
      </c>
      <c r="G220" s="116" t="str">
        <f t="shared" si="22"/>
        <v/>
      </c>
    </row>
    <row r="221" spans="1:7" x14ac:dyDescent="0.25">
      <c r="A221" s="114" t="str">
        <f t="shared" si="23"/>
        <v/>
      </c>
      <c r="B221" s="115" t="str">
        <f t="shared" si="24"/>
        <v/>
      </c>
      <c r="C221" s="116" t="str">
        <f t="shared" si="25"/>
        <v/>
      </c>
      <c r="D221" s="117" t="str">
        <f t="shared" si="26"/>
        <v/>
      </c>
      <c r="E221" s="117" t="str">
        <f t="shared" si="27"/>
        <v/>
      </c>
      <c r="F221" s="117" t="str">
        <f t="shared" si="21"/>
        <v/>
      </c>
      <c r="G221" s="116" t="str">
        <f t="shared" si="22"/>
        <v/>
      </c>
    </row>
    <row r="222" spans="1:7" x14ac:dyDescent="0.25">
      <c r="A222" s="114" t="str">
        <f t="shared" si="23"/>
        <v/>
      </c>
      <c r="B222" s="115" t="str">
        <f t="shared" si="24"/>
        <v/>
      </c>
      <c r="C222" s="116" t="str">
        <f t="shared" si="25"/>
        <v/>
      </c>
      <c r="D222" s="117" t="str">
        <f t="shared" si="26"/>
        <v/>
      </c>
      <c r="E222" s="117" t="str">
        <f t="shared" si="27"/>
        <v/>
      </c>
      <c r="F222" s="117" t="str">
        <f t="shared" si="21"/>
        <v/>
      </c>
      <c r="G222" s="116" t="str">
        <f t="shared" si="22"/>
        <v/>
      </c>
    </row>
    <row r="223" spans="1:7" x14ac:dyDescent="0.25">
      <c r="A223" s="114" t="str">
        <f t="shared" si="23"/>
        <v/>
      </c>
      <c r="B223" s="115" t="str">
        <f t="shared" si="24"/>
        <v/>
      </c>
      <c r="C223" s="116" t="str">
        <f t="shared" si="25"/>
        <v/>
      </c>
      <c r="D223" s="117" t="str">
        <f t="shared" si="26"/>
        <v/>
      </c>
      <c r="E223" s="117" t="str">
        <f t="shared" si="27"/>
        <v/>
      </c>
      <c r="F223" s="117" t="str">
        <f t="shared" si="21"/>
        <v/>
      </c>
      <c r="G223" s="116" t="str">
        <f t="shared" si="22"/>
        <v/>
      </c>
    </row>
    <row r="224" spans="1:7" x14ac:dyDescent="0.25">
      <c r="A224" s="114" t="str">
        <f t="shared" si="23"/>
        <v/>
      </c>
      <c r="B224" s="115" t="str">
        <f t="shared" si="24"/>
        <v/>
      </c>
      <c r="C224" s="116" t="str">
        <f t="shared" si="25"/>
        <v/>
      </c>
      <c r="D224" s="117" t="str">
        <f t="shared" si="26"/>
        <v/>
      </c>
      <c r="E224" s="117" t="str">
        <f t="shared" si="27"/>
        <v/>
      </c>
      <c r="F224" s="117" t="str">
        <f t="shared" si="21"/>
        <v/>
      </c>
      <c r="G224" s="116" t="str">
        <f t="shared" si="22"/>
        <v/>
      </c>
    </row>
    <row r="225" spans="1:7" x14ac:dyDescent="0.25">
      <c r="A225" s="114" t="str">
        <f t="shared" si="23"/>
        <v/>
      </c>
      <c r="B225" s="115" t="str">
        <f t="shared" si="24"/>
        <v/>
      </c>
      <c r="C225" s="116" t="str">
        <f t="shared" si="25"/>
        <v/>
      </c>
      <c r="D225" s="117" t="str">
        <f t="shared" si="26"/>
        <v/>
      </c>
      <c r="E225" s="117" t="str">
        <f t="shared" si="27"/>
        <v/>
      </c>
      <c r="F225" s="117" t="str">
        <f t="shared" si="21"/>
        <v/>
      </c>
      <c r="G225" s="116" t="str">
        <f t="shared" si="22"/>
        <v/>
      </c>
    </row>
    <row r="226" spans="1:7" x14ac:dyDescent="0.25">
      <c r="A226" s="114" t="str">
        <f t="shared" si="23"/>
        <v/>
      </c>
      <c r="B226" s="115" t="str">
        <f t="shared" si="24"/>
        <v/>
      </c>
      <c r="C226" s="116" t="str">
        <f t="shared" si="25"/>
        <v/>
      </c>
      <c r="D226" s="117" t="str">
        <f t="shared" si="26"/>
        <v/>
      </c>
      <c r="E226" s="117" t="str">
        <f t="shared" si="27"/>
        <v/>
      </c>
      <c r="F226" s="117" t="str">
        <f t="shared" si="21"/>
        <v/>
      </c>
      <c r="G226" s="116" t="str">
        <f t="shared" si="22"/>
        <v/>
      </c>
    </row>
    <row r="227" spans="1:7" x14ac:dyDescent="0.25">
      <c r="A227" s="114" t="str">
        <f t="shared" si="23"/>
        <v/>
      </c>
      <c r="B227" s="115" t="str">
        <f t="shared" si="24"/>
        <v/>
      </c>
      <c r="C227" s="116" t="str">
        <f t="shared" si="25"/>
        <v/>
      </c>
      <c r="D227" s="117" t="str">
        <f t="shared" si="26"/>
        <v/>
      </c>
      <c r="E227" s="117" t="str">
        <f t="shared" si="27"/>
        <v/>
      </c>
      <c r="F227" s="117" t="str">
        <f t="shared" si="21"/>
        <v/>
      </c>
      <c r="G227" s="116" t="str">
        <f t="shared" si="22"/>
        <v/>
      </c>
    </row>
    <row r="228" spans="1:7" x14ac:dyDescent="0.25">
      <c r="A228" s="114" t="str">
        <f t="shared" si="23"/>
        <v/>
      </c>
      <c r="B228" s="115" t="str">
        <f t="shared" si="24"/>
        <v/>
      </c>
      <c r="C228" s="116" t="str">
        <f t="shared" si="25"/>
        <v/>
      </c>
      <c r="D228" s="117" t="str">
        <f t="shared" si="26"/>
        <v/>
      </c>
      <c r="E228" s="117" t="str">
        <f t="shared" si="27"/>
        <v/>
      </c>
      <c r="F228" s="117" t="str">
        <f t="shared" si="21"/>
        <v/>
      </c>
      <c r="G228" s="116" t="str">
        <f t="shared" si="22"/>
        <v/>
      </c>
    </row>
    <row r="229" spans="1:7" x14ac:dyDescent="0.25">
      <c r="A229" s="114" t="str">
        <f t="shared" si="23"/>
        <v/>
      </c>
      <c r="B229" s="115" t="str">
        <f t="shared" si="24"/>
        <v/>
      </c>
      <c r="C229" s="116" t="str">
        <f t="shared" si="25"/>
        <v/>
      </c>
      <c r="D229" s="117" t="str">
        <f t="shared" si="26"/>
        <v/>
      </c>
      <c r="E229" s="117" t="str">
        <f t="shared" si="27"/>
        <v/>
      </c>
      <c r="F229" s="117" t="str">
        <f t="shared" si="21"/>
        <v/>
      </c>
      <c r="G229" s="116" t="str">
        <f t="shared" si="22"/>
        <v/>
      </c>
    </row>
    <row r="230" spans="1:7" x14ac:dyDescent="0.25">
      <c r="A230" s="114" t="str">
        <f t="shared" si="23"/>
        <v/>
      </c>
      <c r="B230" s="115" t="str">
        <f t="shared" si="24"/>
        <v/>
      </c>
      <c r="C230" s="116" t="str">
        <f t="shared" si="25"/>
        <v/>
      </c>
      <c r="D230" s="117" t="str">
        <f t="shared" si="26"/>
        <v/>
      </c>
      <c r="E230" s="117" t="str">
        <f t="shared" si="27"/>
        <v/>
      </c>
      <c r="F230" s="117" t="str">
        <f t="shared" si="21"/>
        <v/>
      </c>
      <c r="G230" s="116" t="str">
        <f t="shared" si="22"/>
        <v/>
      </c>
    </row>
    <row r="231" spans="1:7" x14ac:dyDescent="0.25">
      <c r="A231" s="114" t="str">
        <f t="shared" si="23"/>
        <v/>
      </c>
      <c r="B231" s="115" t="str">
        <f t="shared" si="24"/>
        <v/>
      </c>
      <c r="C231" s="116" t="str">
        <f t="shared" si="25"/>
        <v/>
      </c>
      <c r="D231" s="117" t="str">
        <f t="shared" si="26"/>
        <v/>
      </c>
      <c r="E231" s="117" t="str">
        <f t="shared" si="27"/>
        <v/>
      </c>
      <c r="F231" s="117" t="str">
        <f t="shared" si="21"/>
        <v/>
      </c>
      <c r="G231" s="116" t="str">
        <f t="shared" si="22"/>
        <v/>
      </c>
    </row>
    <row r="232" spans="1:7" x14ac:dyDescent="0.25">
      <c r="A232" s="114" t="str">
        <f t="shared" si="23"/>
        <v/>
      </c>
      <c r="B232" s="115" t="str">
        <f t="shared" si="24"/>
        <v/>
      </c>
      <c r="C232" s="116" t="str">
        <f t="shared" si="25"/>
        <v/>
      </c>
      <c r="D232" s="117" t="str">
        <f t="shared" si="26"/>
        <v/>
      </c>
      <c r="E232" s="117" t="str">
        <f t="shared" si="27"/>
        <v/>
      </c>
      <c r="F232" s="117" t="str">
        <f t="shared" si="21"/>
        <v/>
      </c>
      <c r="G232" s="116" t="str">
        <f t="shared" si="22"/>
        <v/>
      </c>
    </row>
    <row r="233" spans="1:7" x14ac:dyDescent="0.25">
      <c r="A233" s="114" t="str">
        <f t="shared" si="23"/>
        <v/>
      </c>
      <c r="B233" s="115" t="str">
        <f t="shared" si="24"/>
        <v/>
      </c>
      <c r="C233" s="116" t="str">
        <f t="shared" si="25"/>
        <v/>
      </c>
      <c r="D233" s="117" t="str">
        <f t="shared" si="26"/>
        <v/>
      </c>
      <c r="E233" s="117" t="str">
        <f t="shared" si="27"/>
        <v/>
      </c>
      <c r="F233" s="117" t="str">
        <f t="shared" si="21"/>
        <v/>
      </c>
      <c r="G233" s="116" t="str">
        <f t="shared" si="22"/>
        <v/>
      </c>
    </row>
    <row r="234" spans="1:7" x14ac:dyDescent="0.25">
      <c r="A234" s="114" t="str">
        <f t="shared" si="23"/>
        <v/>
      </c>
      <c r="B234" s="115" t="str">
        <f t="shared" si="24"/>
        <v/>
      </c>
      <c r="C234" s="116" t="str">
        <f t="shared" si="25"/>
        <v/>
      </c>
      <c r="D234" s="117" t="str">
        <f t="shared" si="26"/>
        <v/>
      </c>
      <c r="E234" s="117" t="str">
        <f t="shared" si="27"/>
        <v/>
      </c>
      <c r="F234" s="117" t="str">
        <f t="shared" si="21"/>
        <v/>
      </c>
      <c r="G234" s="116" t="str">
        <f t="shared" si="22"/>
        <v/>
      </c>
    </row>
    <row r="235" spans="1:7" x14ac:dyDescent="0.25">
      <c r="A235" s="114" t="str">
        <f t="shared" si="23"/>
        <v/>
      </c>
      <c r="B235" s="115" t="str">
        <f t="shared" si="24"/>
        <v/>
      </c>
      <c r="C235" s="116" t="str">
        <f t="shared" si="25"/>
        <v/>
      </c>
      <c r="D235" s="117" t="str">
        <f t="shared" si="26"/>
        <v/>
      </c>
      <c r="E235" s="117" t="str">
        <f t="shared" si="27"/>
        <v/>
      </c>
      <c r="F235" s="117" t="str">
        <f t="shared" si="21"/>
        <v/>
      </c>
      <c r="G235" s="116" t="str">
        <f t="shared" si="22"/>
        <v/>
      </c>
    </row>
    <row r="236" spans="1:7" x14ac:dyDescent="0.25">
      <c r="A236" s="114" t="str">
        <f t="shared" si="23"/>
        <v/>
      </c>
      <c r="B236" s="115" t="str">
        <f t="shared" si="24"/>
        <v/>
      </c>
      <c r="C236" s="116" t="str">
        <f t="shared" si="25"/>
        <v/>
      </c>
      <c r="D236" s="117" t="str">
        <f t="shared" si="26"/>
        <v/>
      </c>
      <c r="E236" s="117" t="str">
        <f t="shared" si="27"/>
        <v/>
      </c>
      <c r="F236" s="117" t="str">
        <f t="shared" si="21"/>
        <v/>
      </c>
      <c r="G236" s="116" t="str">
        <f t="shared" si="22"/>
        <v/>
      </c>
    </row>
    <row r="237" spans="1:7" x14ac:dyDescent="0.25">
      <c r="A237" s="114" t="str">
        <f t="shared" si="23"/>
        <v/>
      </c>
      <c r="B237" s="115" t="str">
        <f t="shared" si="24"/>
        <v/>
      </c>
      <c r="C237" s="116" t="str">
        <f t="shared" si="25"/>
        <v/>
      </c>
      <c r="D237" s="117" t="str">
        <f t="shared" si="26"/>
        <v/>
      </c>
      <c r="E237" s="117" t="str">
        <f t="shared" si="27"/>
        <v/>
      </c>
      <c r="F237" s="117" t="str">
        <f t="shared" si="21"/>
        <v/>
      </c>
      <c r="G237" s="116" t="str">
        <f t="shared" si="22"/>
        <v/>
      </c>
    </row>
    <row r="238" spans="1:7" x14ac:dyDescent="0.25">
      <c r="A238" s="114" t="str">
        <f t="shared" si="23"/>
        <v/>
      </c>
      <c r="B238" s="115" t="str">
        <f t="shared" si="24"/>
        <v/>
      </c>
      <c r="C238" s="116" t="str">
        <f t="shared" si="25"/>
        <v/>
      </c>
      <c r="D238" s="117" t="str">
        <f t="shared" si="26"/>
        <v/>
      </c>
      <c r="E238" s="117" t="str">
        <f t="shared" si="27"/>
        <v/>
      </c>
      <c r="F238" s="117" t="str">
        <f t="shared" si="21"/>
        <v/>
      </c>
      <c r="G238" s="116" t="str">
        <f t="shared" si="22"/>
        <v/>
      </c>
    </row>
    <row r="239" spans="1:7" x14ac:dyDescent="0.25">
      <c r="A239" s="114" t="str">
        <f t="shared" si="23"/>
        <v/>
      </c>
      <c r="B239" s="115" t="str">
        <f t="shared" si="24"/>
        <v/>
      </c>
      <c r="C239" s="116" t="str">
        <f t="shared" si="25"/>
        <v/>
      </c>
      <c r="D239" s="117" t="str">
        <f t="shared" si="26"/>
        <v/>
      </c>
      <c r="E239" s="117" t="str">
        <f t="shared" si="27"/>
        <v/>
      </c>
      <c r="F239" s="117" t="str">
        <f t="shared" si="21"/>
        <v/>
      </c>
      <c r="G239" s="116" t="str">
        <f t="shared" si="22"/>
        <v/>
      </c>
    </row>
    <row r="240" spans="1:7" x14ac:dyDescent="0.25">
      <c r="A240" s="114" t="str">
        <f t="shared" si="23"/>
        <v/>
      </c>
      <c r="B240" s="115" t="str">
        <f t="shared" si="24"/>
        <v/>
      </c>
      <c r="C240" s="116" t="str">
        <f t="shared" si="25"/>
        <v/>
      </c>
      <c r="D240" s="117" t="str">
        <f t="shared" si="26"/>
        <v/>
      </c>
      <c r="E240" s="117" t="str">
        <f t="shared" si="27"/>
        <v/>
      </c>
      <c r="F240" s="117" t="str">
        <f t="shared" si="21"/>
        <v/>
      </c>
      <c r="G240" s="116" t="str">
        <f t="shared" si="22"/>
        <v/>
      </c>
    </row>
    <row r="241" spans="1:7" x14ac:dyDescent="0.25">
      <c r="A241" s="114" t="str">
        <f t="shared" si="23"/>
        <v/>
      </c>
      <c r="B241" s="115" t="str">
        <f t="shared" si="24"/>
        <v/>
      </c>
      <c r="C241" s="116" t="str">
        <f t="shared" si="25"/>
        <v/>
      </c>
      <c r="D241" s="117" t="str">
        <f t="shared" si="26"/>
        <v/>
      </c>
      <c r="E241" s="117" t="str">
        <f t="shared" si="27"/>
        <v/>
      </c>
      <c r="F241" s="117" t="str">
        <f t="shared" si="21"/>
        <v/>
      </c>
      <c r="G241" s="116" t="str">
        <f t="shared" si="22"/>
        <v/>
      </c>
    </row>
    <row r="242" spans="1:7" x14ac:dyDescent="0.25">
      <c r="A242" s="114" t="str">
        <f t="shared" si="23"/>
        <v/>
      </c>
      <c r="B242" s="115" t="str">
        <f t="shared" si="24"/>
        <v/>
      </c>
      <c r="C242" s="116" t="str">
        <f t="shared" si="25"/>
        <v/>
      </c>
      <c r="D242" s="117" t="str">
        <f t="shared" si="26"/>
        <v/>
      </c>
      <c r="E242" s="117" t="str">
        <f t="shared" si="27"/>
        <v/>
      </c>
      <c r="F242" s="117" t="str">
        <f t="shared" si="21"/>
        <v/>
      </c>
      <c r="G242" s="116" t="str">
        <f t="shared" si="22"/>
        <v/>
      </c>
    </row>
    <row r="243" spans="1:7" x14ac:dyDescent="0.25">
      <c r="A243" s="114" t="str">
        <f t="shared" si="23"/>
        <v/>
      </c>
      <c r="B243" s="115" t="str">
        <f t="shared" si="24"/>
        <v/>
      </c>
      <c r="C243" s="116" t="str">
        <f t="shared" si="25"/>
        <v/>
      </c>
      <c r="D243" s="117" t="str">
        <f t="shared" si="26"/>
        <v/>
      </c>
      <c r="E243" s="117" t="str">
        <f t="shared" si="27"/>
        <v/>
      </c>
      <c r="F243" s="117" t="str">
        <f t="shared" si="21"/>
        <v/>
      </c>
      <c r="G243" s="116" t="str">
        <f t="shared" si="22"/>
        <v/>
      </c>
    </row>
    <row r="244" spans="1:7" x14ac:dyDescent="0.25">
      <c r="A244" s="114" t="str">
        <f t="shared" si="23"/>
        <v/>
      </c>
      <c r="B244" s="115" t="str">
        <f t="shared" si="24"/>
        <v/>
      </c>
      <c r="C244" s="116" t="str">
        <f t="shared" si="25"/>
        <v/>
      </c>
      <c r="D244" s="117" t="str">
        <f t="shared" si="26"/>
        <v/>
      </c>
      <c r="E244" s="117" t="str">
        <f t="shared" si="27"/>
        <v/>
      </c>
      <c r="F244" s="117" t="str">
        <f t="shared" si="21"/>
        <v/>
      </c>
      <c r="G244" s="116" t="str">
        <f t="shared" si="22"/>
        <v/>
      </c>
    </row>
    <row r="245" spans="1:7" x14ac:dyDescent="0.25">
      <c r="A245" s="114" t="str">
        <f t="shared" si="23"/>
        <v/>
      </c>
      <c r="B245" s="115" t="str">
        <f t="shared" si="24"/>
        <v/>
      </c>
      <c r="C245" s="116" t="str">
        <f t="shared" si="25"/>
        <v/>
      </c>
      <c r="D245" s="117" t="str">
        <f t="shared" si="26"/>
        <v/>
      </c>
      <c r="E245" s="117" t="str">
        <f t="shared" si="27"/>
        <v/>
      </c>
      <c r="F245" s="117" t="str">
        <f t="shared" si="21"/>
        <v/>
      </c>
      <c r="G245" s="116" t="str">
        <f t="shared" si="22"/>
        <v/>
      </c>
    </row>
    <row r="246" spans="1:7" x14ac:dyDescent="0.25">
      <c r="A246" s="114" t="str">
        <f t="shared" si="23"/>
        <v/>
      </c>
      <c r="B246" s="115" t="str">
        <f t="shared" si="24"/>
        <v/>
      </c>
      <c r="C246" s="116" t="str">
        <f t="shared" si="25"/>
        <v/>
      </c>
      <c r="D246" s="117" t="str">
        <f t="shared" si="26"/>
        <v/>
      </c>
      <c r="E246" s="117" t="str">
        <f t="shared" si="27"/>
        <v/>
      </c>
      <c r="F246" s="117" t="str">
        <f t="shared" si="21"/>
        <v/>
      </c>
      <c r="G246" s="116" t="str">
        <f t="shared" si="22"/>
        <v/>
      </c>
    </row>
    <row r="247" spans="1:7" x14ac:dyDescent="0.25">
      <c r="A247" s="114" t="str">
        <f t="shared" si="23"/>
        <v/>
      </c>
      <c r="B247" s="115" t="str">
        <f t="shared" si="24"/>
        <v/>
      </c>
      <c r="C247" s="116" t="str">
        <f t="shared" si="25"/>
        <v/>
      </c>
      <c r="D247" s="117" t="str">
        <f t="shared" si="26"/>
        <v/>
      </c>
      <c r="E247" s="117" t="str">
        <f t="shared" si="27"/>
        <v/>
      </c>
      <c r="F247" s="117" t="str">
        <f t="shared" si="21"/>
        <v/>
      </c>
      <c r="G247" s="116" t="str">
        <f t="shared" si="22"/>
        <v/>
      </c>
    </row>
    <row r="248" spans="1:7" x14ac:dyDescent="0.25">
      <c r="A248" s="114" t="str">
        <f t="shared" si="23"/>
        <v/>
      </c>
      <c r="B248" s="115" t="str">
        <f t="shared" si="24"/>
        <v/>
      </c>
      <c r="C248" s="116" t="str">
        <f t="shared" si="25"/>
        <v/>
      </c>
      <c r="D248" s="117" t="str">
        <f t="shared" si="26"/>
        <v/>
      </c>
      <c r="E248" s="117" t="str">
        <f t="shared" si="27"/>
        <v/>
      </c>
      <c r="F248" s="117" t="str">
        <f t="shared" si="21"/>
        <v/>
      </c>
      <c r="G248" s="116" t="str">
        <f t="shared" si="22"/>
        <v/>
      </c>
    </row>
    <row r="249" spans="1:7" x14ac:dyDescent="0.25">
      <c r="A249" s="114" t="str">
        <f t="shared" si="23"/>
        <v/>
      </c>
      <c r="B249" s="115" t="str">
        <f t="shared" si="24"/>
        <v/>
      </c>
      <c r="C249" s="116" t="str">
        <f t="shared" si="25"/>
        <v/>
      </c>
      <c r="D249" s="117" t="str">
        <f t="shared" si="26"/>
        <v/>
      </c>
      <c r="E249" s="117" t="str">
        <f t="shared" si="27"/>
        <v/>
      </c>
      <c r="F249" s="117" t="str">
        <f t="shared" si="21"/>
        <v/>
      </c>
      <c r="G249" s="116" t="str">
        <f t="shared" si="22"/>
        <v/>
      </c>
    </row>
    <row r="250" spans="1:7" x14ac:dyDescent="0.25">
      <c r="A250" s="114" t="str">
        <f t="shared" si="23"/>
        <v/>
      </c>
      <c r="B250" s="115" t="str">
        <f t="shared" si="24"/>
        <v/>
      </c>
      <c r="C250" s="116" t="str">
        <f t="shared" si="25"/>
        <v/>
      </c>
      <c r="D250" s="117" t="str">
        <f t="shared" si="26"/>
        <v/>
      </c>
      <c r="E250" s="117" t="str">
        <f t="shared" si="27"/>
        <v/>
      </c>
      <c r="F250" s="117" t="str">
        <f t="shared" si="21"/>
        <v/>
      </c>
      <c r="G250" s="116" t="str">
        <f t="shared" si="22"/>
        <v/>
      </c>
    </row>
    <row r="251" spans="1:7" x14ac:dyDescent="0.25">
      <c r="A251" s="114" t="str">
        <f t="shared" si="23"/>
        <v/>
      </c>
      <c r="B251" s="115" t="str">
        <f t="shared" si="24"/>
        <v/>
      </c>
      <c r="C251" s="116" t="str">
        <f t="shared" si="25"/>
        <v/>
      </c>
      <c r="D251" s="117" t="str">
        <f t="shared" si="26"/>
        <v/>
      </c>
      <c r="E251" s="117" t="str">
        <f t="shared" si="27"/>
        <v/>
      </c>
      <c r="F251" s="117" t="str">
        <f t="shared" si="21"/>
        <v/>
      </c>
      <c r="G251" s="116" t="str">
        <f t="shared" si="22"/>
        <v/>
      </c>
    </row>
    <row r="252" spans="1:7" x14ac:dyDescent="0.25">
      <c r="A252" s="114" t="str">
        <f t="shared" si="23"/>
        <v/>
      </c>
      <c r="B252" s="115" t="str">
        <f t="shared" si="24"/>
        <v/>
      </c>
      <c r="C252" s="116" t="str">
        <f t="shared" si="25"/>
        <v/>
      </c>
      <c r="D252" s="117" t="str">
        <f t="shared" si="26"/>
        <v/>
      </c>
      <c r="E252" s="117" t="str">
        <f t="shared" si="27"/>
        <v/>
      </c>
      <c r="F252" s="117" t="str">
        <f t="shared" si="21"/>
        <v/>
      </c>
      <c r="G252" s="116" t="str">
        <f t="shared" si="22"/>
        <v/>
      </c>
    </row>
    <row r="253" spans="1:7" x14ac:dyDescent="0.25">
      <c r="A253" s="114" t="str">
        <f t="shared" si="23"/>
        <v/>
      </c>
      <c r="B253" s="115" t="str">
        <f t="shared" si="24"/>
        <v/>
      </c>
      <c r="C253" s="116" t="str">
        <f t="shared" si="25"/>
        <v/>
      </c>
      <c r="D253" s="117" t="str">
        <f t="shared" si="26"/>
        <v/>
      </c>
      <c r="E253" s="117" t="str">
        <f t="shared" si="27"/>
        <v/>
      </c>
      <c r="F253" s="117" t="str">
        <f t="shared" si="21"/>
        <v/>
      </c>
      <c r="G253" s="116" t="str">
        <f t="shared" si="22"/>
        <v/>
      </c>
    </row>
    <row r="254" spans="1:7" x14ac:dyDescent="0.25">
      <c r="A254" s="114" t="str">
        <f t="shared" si="23"/>
        <v/>
      </c>
      <c r="B254" s="115" t="str">
        <f t="shared" si="24"/>
        <v/>
      </c>
      <c r="C254" s="116" t="str">
        <f t="shared" si="25"/>
        <v/>
      </c>
      <c r="D254" s="117" t="str">
        <f t="shared" si="26"/>
        <v/>
      </c>
      <c r="E254" s="117" t="str">
        <f t="shared" si="27"/>
        <v/>
      </c>
      <c r="F254" s="117" t="str">
        <f t="shared" si="21"/>
        <v/>
      </c>
      <c r="G254" s="116" t="str">
        <f t="shared" si="22"/>
        <v/>
      </c>
    </row>
    <row r="255" spans="1:7" x14ac:dyDescent="0.25">
      <c r="A255" s="114" t="str">
        <f t="shared" si="23"/>
        <v/>
      </c>
      <c r="B255" s="115" t="str">
        <f t="shared" si="24"/>
        <v/>
      </c>
      <c r="C255" s="116" t="str">
        <f t="shared" si="25"/>
        <v/>
      </c>
      <c r="D255" s="117" t="str">
        <f t="shared" si="26"/>
        <v/>
      </c>
      <c r="E255" s="117" t="str">
        <f t="shared" si="27"/>
        <v/>
      </c>
      <c r="F255" s="117" t="str">
        <f t="shared" si="21"/>
        <v/>
      </c>
      <c r="G255" s="116" t="str">
        <f t="shared" si="22"/>
        <v/>
      </c>
    </row>
    <row r="256" spans="1:7" x14ac:dyDescent="0.25">
      <c r="A256" s="114" t="str">
        <f t="shared" si="23"/>
        <v/>
      </c>
      <c r="B256" s="115" t="str">
        <f t="shared" si="24"/>
        <v/>
      </c>
      <c r="C256" s="116" t="str">
        <f t="shared" si="25"/>
        <v/>
      </c>
      <c r="D256" s="117" t="str">
        <f t="shared" si="26"/>
        <v/>
      </c>
      <c r="E256" s="117" t="str">
        <f t="shared" si="27"/>
        <v/>
      </c>
      <c r="F256" s="117" t="str">
        <f t="shared" si="21"/>
        <v/>
      </c>
      <c r="G256" s="116" t="str">
        <f t="shared" si="22"/>
        <v/>
      </c>
    </row>
    <row r="257" spans="1:7" x14ac:dyDescent="0.25">
      <c r="A257" s="114" t="str">
        <f t="shared" si="23"/>
        <v/>
      </c>
      <c r="B257" s="115" t="str">
        <f t="shared" si="24"/>
        <v/>
      </c>
      <c r="C257" s="116" t="str">
        <f t="shared" si="25"/>
        <v/>
      </c>
      <c r="D257" s="117" t="str">
        <f t="shared" si="26"/>
        <v/>
      </c>
      <c r="E257" s="117" t="str">
        <f t="shared" si="27"/>
        <v/>
      </c>
      <c r="F257" s="117" t="str">
        <f t="shared" si="21"/>
        <v/>
      </c>
      <c r="G257" s="116" t="str">
        <f t="shared" si="22"/>
        <v/>
      </c>
    </row>
    <row r="258" spans="1:7" x14ac:dyDescent="0.25">
      <c r="A258" s="114" t="str">
        <f t="shared" si="23"/>
        <v/>
      </c>
      <c r="B258" s="115" t="str">
        <f t="shared" si="24"/>
        <v/>
      </c>
      <c r="C258" s="116" t="str">
        <f t="shared" si="25"/>
        <v/>
      </c>
      <c r="D258" s="117" t="str">
        <f t="shared" si="26"/>
        <v/>
      </c>
      <c r="E258" s="117" t="str">
        <f t="shared" si="27"/>
        <v/>
      </c>
      <c r="F258" s="117" t="str">
        <f t="shared" si="21"/>
        <v/>
      </c>
      <c r="G258" s="116" t="str">
        <f t="shared" si="22"/>
        <v/>
      </c>
    </row>
    <row r="259" spans="1:7" x14ac:dyDescent="0.25">
      <c r="A259" s="114" t="str">
        <f t="shared" si="23"/>
        <v/>
      </c>
      <c r="B259" s="115" t="str">
        <f t="shared" si="24"/>
        <v/>
      </c>
      <c r="C259" s="116" t="str">
        <f t="shared" si="25"/>
        <v/>
      </c>
      <c r="D259" s="117" t="str">
        <f t="shared" si="26"/>
        <v/>
      </c>
      <c r="E259" s="117" t="str">
        <f t="shared" si="27"/>
        <v/>
      </c>
      <c r="F259" s="117" t="str">
        <f t="shared" si="21"/>
        <v/>
      </c>
      <c r="G259" s="116" t="str">
        <f t="shared" si="22"/>
        <v/>
      </c>
    </row>
    <row r="260" spans="1:7" x14ac:dyDescent="0.25">
      <c r="A260" s="114" t="str">
        <f t="shared" si="23"/>
        <v/>
      </c>
      <c r="B260" s="115" t="str">
        <f t="shared" si="24"/>
        <v/>
      </c>
      <c r="C260" s="116" t="str">
        <f t="shared" si="25"/>
        <v/>
      </c>
      <c r="D260" s="117" t="str">
        <f t="shared" si="26"/>
        <v/>
      </c>
      <c r="E260" s="117" t="str">
        <f t="shared" si="27"/>
        <v/>
      </c>
      <c r="F260" s="117" t="str">
        <f t="shared" si="21"/>
        <v/>
      </c>
      <c r="G260" s="116" t="str">
        <f t="shared" si="22"/>
        <v/>
      </c>
    </row>
    <row r="261" spans="1:7" x14ac:dyDescent="0.25">
      <c r="A261" s="114" t="str">
        <f t="shared" si="23"/>
        <v/>
      </c>
      <c r="B261" s="115" t="str">
        <f t="shared" si="24"/>
        <v/>
      </c>
      <c r="C261" s="116" t="str">
        <f t="shared" si="25"/>
        <v/>
      </c>
      <c r="D261" s="117" t="str">
        <f t="shared" si="26"/>
        <v/>
      </c>
      <c r="E261" s="117" t="str">
        <f t="shared" si="27"/>
        <v/>
      </c>
      <c r="F261" s="117" t="str">
        <f t="shared" si="21"/>
        <v/>
      </c>
      <c r="G261" s="116" t="str">
        <f t="shared" si="22"/>
        <v/>
      </c>
    </row>
    <row r="262" spans="1:7" x14ac:dyDescent="0.25">
      <c r="A262" s="114" t="str">
        <f t="shared" si="23"/>
        <v/>
      </c>
      <c r="B262" s="115" t="str">
        <f t="shared" si="24"/>
        <v/>
      </c>
      <c r="C262" s="116" t="str">
        <f t="shared" si="25"/>
        <v/>
      </c>
      <c r="D262" s="117" t="str">
        <f t="shared" si="26"/>
        <v/>
      </c>
      <c r="E262" s="117" t="str">
        <f t="shared" si="27"/>
        <v/>
      </c>
      <c r="F262" s="117" t="str">
        <f t="shared" si="21"/>
        <v/>
      </c>
      <c r="G262" s="116" t="str">
        <f t="shared" si="22"/>
        <v/>
      </c>
    </row>
    <row r="263" spans="1:7" x14ac:dyDescent="0.25">
      <c r="A263" s="114" t="str">
        <f t="shared" si="23"/>
        <v/>
      </c>
      <c r="B263" s="115" t="str">
        <f t="shared" si="24"/>
        <v/>
      </c>
      <c r="C263" s="116" t="str">
        <f t="shared" si="25"/>
        <v/>
      </c>
      <c r="D263" s="117" t="str">
        <f t="shared" si="26"/>
        <v/>
      </c>
      <c r="E263" s="117" t="str">
        <f t="shared" si="27"/>
        <v/>
      </c>
      <c r="F263" s="117" t="str">
        <f t="shared" si="21"/>
        <v/>
      </c>
      <c r="G263" s="116" t="str">
        <f t="shared" si="22"/>
        <v/>
      </c>
    </row>
    <row r="264" spans="1:7" x14ac:dyDescent="0.25">
      <c r="A264" s="114" t="str">
        <f t="shared" si="23"/>
        <v/>
      </c>
      <c r="B264" s="115" t="str">
        <f t="shared" si="24"/>
        <v/>
      </c>
      <c r="C264" s="116" t="str">
        <f t="shared" si="25"/>
        <v/>
      </c>
      <c r="D264" s="117" t="str">
        <f t="shared" si="26"/>
        <v/>
      </c>
      <c r="E264" s="117" t="str">
        <f t="shared" si="27"/>
        <v/>
      </c>
      <c r="F264" s="117" t="str">
        <f t="shared" si="21"/>
        <v/>
      </c>
      <c r="G264" s="116" t="str">
        <f t="shared" si="22"/>
        <v/>
      </c>
    </row>
    <row r="265" spans="1:7" x14ac:dyDescent="0.25">
      <c r="A265" s="114" t="str">
        <f t="shared" si="23"/>
        <v/>
      </c>
      <c r="B265" s="115" t="str">
        <f t="shared" si="24"/>
        <v/>
      </c>
      <c r="C265" s="116" t="str">
        <f t="shared" si="25"/>
        <v/>
      </c>
      <c r="D265" s="117" t="str">
        <f t="shared" si="26"/>
        <v/>
      </c>
      <c r="E265" s="117" t="str">
        <f t="shared" si="27"/>
        <v/>
      </c>
      <c r="F265" s="117" t="str">
        <f t="shared" si="21"/>
        <v/>
      </c>
      <c r="G265" s="116" t="str">
        <f t="shared" si="22"/>
        <v/>
      </c>
    </row>
    <row r="266" spans="1:7" x14ac:dyDescent="0.25">
      <c r="A266" s="114" t="str">
        <f t="shared" si="23"/>
        <v/>
      </c>
      <c r="B266" s="115" t="str">
        <f t="shared" si="24"/>
        <v/>
      </c>
      <c r="C266" s="116" t="str">
        <f t="shared" si="25"/>
        <v/>
      </c>
      <c r="D266" s="117" t="str">
        <f t="shared" si="26"/>
        <v/>
      </c>
      <c r="E266" s="117" t="str">
        <f t="shared" si="27"/>
        <v/>
      </c>
      <c r="F266" s="117" t="str">
        <f t="shared" si="21"/>
        <v/>
      </c>
      <c r="G266" s="116" t="str">
        <f t="shared" si="22"/>
        <v/>
      </c>
    </row>
    <row r="267" spans="1:7" x14ac:dyDescent="0.25">
      <c r="A267" s="114" t="str">
        <f t="shared" si="23"/>
        <v/>
      </c>
      <c r="B267" s="115" t="str">
        <f t="shared" si="24"/>
        <v/>
      </c>
      <c r="C267" s="116" t="str">
        <f t="shared" si="25"/>
        <v/>
      </c>
      <c r="D267" s="117" t="str">
        <f t="shared" si="26"/>
        <v/>
      </c>
      <c r="E267" s="117" t="str">
        <f t="shared" si="27"/>
        <v/>
      </c>
      <c r="F267" s="117" t="str">
        <f t="shared" si="21"/>
        <v/>
      </c>
      <c r="G267" s="116" t="str">
        <f t="shared" si="22"/>
        <v/>
      </c>
    </row>
    <row r="268" spans="1:7" x14ac:dyDescent="0.25">
      <c r="A268" s="114" t="str">
        <f t="shared" si="23"/>
        <v/>
      </c>
      <c r="B268" s="115" t="str">
        <f t="shared" si="24"/>
        <v/>
      </c>
      <c r="C268" s="116" t="str">
        <f t="shared" si="25"/>
        <v/>
      </c>
      <c r="D268" s="117" t="str">
        <f t="shared" si="26"/>
        <v/>
      </c>
      <c r="E268" s="117" t="str">
        <f t="shared" si="27"/>
        <v/>
      </c>
      <c r="F268" s="117" t="str">
        <f t="shared" si="21"/>
        <v/>
      </c>
      <c r="G268" s="116" t="str">
        <f t="shared" si="22"/>
        <v/>
      </c>
    </row>
    <row r="269" spans="1:7" x14ac:dyDescent="0.25">
      <c r="A269" s="114" t="str">
        <f t="shared" si="23"/>
        <v/>
      </c>
      <c r="B269" s="115" t="str">
        <f t="shared" si="24"/>
        <v/>
      </c>
      <c r="C269" s="116" t="str">
        <f t="shared" si="25"/>
        <v/>
      </c>
      <c r="D269" s="117" t="str">
        <f t="shared" si="26"/>
        <v/>
      </c>
      <c r="E269" s="117" t="str">
        <f t="shared" si="27"/>
        <v/>
      </c>
      <c r="F269" s="117" t="str">
        <f t="shared" si="21"/>
        <v/>
      </c>
      <c r="G269" s="116" t="str">
        <f t="shared" si="22"/>
        <v/>
      </c>
    </row>
    <row r="270" spans="1:7" x14ac:dyDescent="0.25">
      <c r="A270" s="114" t="str">
        <f t="shared" si="23"/>
        <v/>
      </c>
      <c r="B270" s="115" t="str">
        <f t="shared" si="24"/>
        <v/>
      </c>
      <c r="C270" s="116" t="str">
        <f t="shared" si="25"/>
        <v/>
      </c>
      <c r="D270" s="117" t="str">
        <f t="shared" si="26"/>
        <v/>
      </c>
      <c r="E270" s="117" t="str">
        <f t="shared" si="27"/>
        <v/>
      </c>
      <c r="F270" s="117" t="str">
        <f t="shared" si="21"/>
        <v/>
      </c>
      <c r="G270" s="116" t="str">
        <f t="shared" si="22"/>
        <v/>
      </c>
    </row>
    <row r="271" spans="1:7" x14ac:dyDescent="0.25">
      <c r="A271" s="114" t="str">
        <f t="shared" si="23"/>
        <v/>
      </c>
      <c r="B271" s="115" t="str">
        <f t="shared" si="24"/>
        <v/>
      </c>
      <c r="C271" s="116" t="str">
        <f t="shared" si="25"/>
        <v/>
      </c>
      <c r="D271" s="117" t="str">
        <f t="shared" si="26"/>
        <v/>
      </c>
      <c r="E271" s="117" t="str">
        <f t="shared" si="27"/>
        <v/>
      </c>
      <c r="F271" s="117" t="str">
        <f t="shared" si="21"/>
        <v/>
      </c>
      <c r="G271" s="116" t="str">
        <f t="shared" si="22"/>
        <v/>
      </c>
    </row>
    <row r="272" spans="1:7" x14ac:dyDescent="0.25">
      <c r="A272" s="114" t="str">
        <f t="shared" si="23"/>
        <v/>
      </c>
      <c r="B272" s="115" t="str">
        <f t="shared" si="24"/>
        <v/>
      </c>
      <c r="C272" s="116" t="str">
        <f t="shared" si="25"/>
        <v/>
      </c>
      <c r="D272" s="117" t="str">
        <f t="shared" si="26"/>
        <v/>
      </c>
      <c r="E272" s="117" t="str">
        <f t="shared" si="27"/>
        <v/>
      </c>
      <c r="F272" s="117" t="str">
        <f t="shared" ref="F272:F335" si="28">IF(B272="","",SUM(D272:E272))</f>
        <v/>
      </c>
      <c r="G272" s="116" t="str">
        <f t="shared" ref="G272:G335" si="29">IF(B272="","",SUM(C272)-SUM(E272))</f>
        <v/>
      </c>
    </row>
    <row r="273" spans="1:7" x14ac:dyDescent="0.25">
      <c r="A273" s="114" t="str">
        <f t="shared" ref="A273:A336" si="30">IF(B273="","",EDATE(A272,1))</f>
        <v/>
      </c>
      <c r="B273" s="115" t="str">
        <f t="shared" ref="B273:B336" si="31">IF(B272="","",IF(SUM(B272)+1&lt;=$E$7,SUM(B272)+1,""))</f>
        <v/>
      </c>
      <c r="C273" s="116" t="str">
        <f t="shared" ref="C273:C336" si="32">IF(B273="","",G272)</f>
        <v/>
      </c>
      <c r="D273" s="117" t="str">
        <f t="shared" ref="D273:D336" si="33">IF(B273="","",IPMT($E$11/12,B273,$E$7,-$E$8,$E$9,0))</f>
        <v/>
      </c>
      <c r="E273" s="117" t="str">
        <f t="shared" ref="E273:E336" si="34">IF(B273="","",PPMT($E$11/12,B273,$E$7,-$E$8,$E$9,0))</f>
        <v/>
      </c>
      <c r="F273" s="117" t="str">
        <f t="shared" si="28"/>
        <v/>
      </c>
      <c r="G273" s="116" t="str">
        <f t="shared" si="29"/>
        <v/>
      </c>
    </row>
    <row r="274" spans="1:7" x14ac:dyDescent="0.25">
      <c r="A274" s="114" t="str">
        <f t="shared" si="30"/>
        <v/>
      </c>
      <c r="B274" s="115" t="str">
        <f t="shared" si="31"/>
        <v/>
      </c>
      <c r="C274" s="116" t="str">
        <f t="shared" si="32"/>
        <v/>
      </c>
      <c r="D274" s="117" t="str">
        <f t="shared" si="33"/>
        <v/>
      </c>
      <c r="E274" s="117" t="str">
        <f t="shared" si="34"/>
        <v/>
      </c>
      <c r="F274" s="117" t="str">
        <f t="shared" si="28"/>
        <v/>
      </c>
      <c r="G274" s="116" t="str">
        <f t="shared" si="29"/>
        <v/>
      </c>
    </row>
    <row r="275" spans="1:7" x14ac:dyDescent="0.25">
      <c r="A275" s="114" t="str">
        <f t="shared" si="30"/>
        <v/>
      </c>
      <c r="B275" s="115" t="str">
        <f t="shared" si="31"/>
        <v/>
      </c>
      <c r="C275" s="116" t="str">
        <f t="shared" si="32"/>
        <v/>
      </c>
      <c r="D275" s="117" t="str">
        <f t="shared" si="33"/>
        <v/>
      </c>
      <c r="E275" s="117" t="str">
        <f t="shared" si="34"/>
        <v/>
      </c>
      <c r="F275" s="117" t="str">
        <f t="shared" si="28"/>
        <v/>
      </c>
      <c r="G275" s="116" t="str">
        <f t="shared" si="29"/>
        <v/>
      </c>
    </row>
    <row r="276" spans="1:7" x14ac:dyDescent="0.25">
      <c r="A276" s="114" t="str">
        <f t="shared" si="30"/>
        <v/>
      </c>
      <c r="B276" s="115" t="str">
        <f t="shared" si="31"/>
        <v/>
      </c>
      <c r="C276" s="116" t="str">
        <f t="shared" si="32"/>
        <v/>
      </c>
      <c r="D276" s="117" t="str">
        <f t="shared" si="33"/>
        <v/>
      </c>
      <c r="E276" s="117" t="str">
        <f t="shared" si="34"/>
        <v/>
      </c>
      <c r="F276" s="117" t="str">
        <f t="shared" si="28"/>
        <v/>
      </c>
      <c r="G276" s="116" t="str">
        <f t="shared" si="29"/>
        <v/>
      </c>
    </row>
    <row r="277" spans="1:7" x14ac:dyDescent="0.25">
      <c r="A277" s="114" t="str">
        <f t="shared" si="30"/>
        <v/>
      </c>
      <c r="B277" s="115" t="str">
        <f t="shared" si="31"/>
        <v/>
      </c>
      <c r="C277" s="116" t="str">
        <f t="shared" si="32"/>
        <v/>
      </c>
      <c r="D277" s="117" t="str">
        <f t="shared" si="33"/>
        <v/>
      </c>
      <c r="E277" s="117" t="str">
        <f t="shared" si="34"/>
        <v/>
      </c>
      <c r="F277" s="117" t="str">
        <f t="shared" si="28"/>
        <v/>
      </c>
      <c r="G277" s="116" t="str">
        <f t="shared" si="29"/>
        <v/>
      </c>
    </row>
    <row r="278" spans="1:7" x14ac:dyDescent="0.25">
      <c r="A278" s="114" t="str">
        <f t="shared" si="30"/>
        <v/>
      </c>
      <c r="B278" s="115" t="str">
        <f t="shared" si="31"/>
        <v/>
      </c>
      <c r="C278" s="116" t="str">
        <f t="shared" si="32"/>
        <v/>
      </c>
      <c r="D278" s="117" t="str">
        <f t="shared" si="33"/>
        <v/>
      </c>
      <c r="E278" s="117" t="str">
        <f t="shared" si="34"/>
        <v/>
      </c>
      <c r="F278" s="117" t="str">
        <f t="shared" si="28"/>
        <v/>
      </c>
      <c r="G278" s="116" t="str">
        <f t="shared" si="29"/>
        <v/>
      </c>
    </row>
    <row r="279" spans="1:7" x14ac:dyDescent="0.25">
      <c r="A279" s="114" t="str">
        <f t="shared" si="30"/>
        <v/>
      </c>
      <c r="B279" s="115" t="str">
        <f t="shared" si="31"/>
        <v/>
      </c>
      <c r="C279" s="116" t="str">
        <f t="shared" si="32"/>
        <v/>
      </c>
      <c r="D279" s="117" t="str">
        <f t="shared" si="33"/>
        <v/>
      </c>
      <c r="E279" s="117" t="str">
        <f t="shared" si="34"/>
        <v/>
      </c>
      <c r="F279" s="117" t="str">
        <f t="shared" si="28"/>
        <v/>
      </c>
      <c r="G279" s="116" t="str">
        <f t="shared" si="29"/>
        <v/>
      </c>
    </row>
    <row r="280" spans="1:7" x14ac:dyDescent="0.25">
      <c r="A280" s="114" t="str">
        <f t="shared" si="30"/>
        <v/>
      </c>
      <c r="B280" s="115" t="str">
        <f t="shared" si="31"/>
        <v/>
      </c>
      <c r="C280" s="116" t="str">
        <f t="shared" si="32"/>
        <v/>
      </c>
      <c r="D280" s="117" t="str">
        <f t="shared" si="33"/>
        <v/>
      </c>
      <c r="E280" s="117" t="str">
        <f t="shared" si="34"/>
        <v/>
      </c>
      <c r="F280" s="117" t="str">
        <f t="shared" si="28"/>
        <v/>
      </c>
      <c r="G280" s="116" t="str">
        <f t="shared" si="29"/>
        <v/>
      </c>
    </row>
    <row r="281" spans="1:7" x14ac:dyDescent="0.25">
      <c r="A281" s="114" t="str">
        <f t="shared" si="30"/>
        <v/>
      </c>
      <c r="B281" s="115" t="str">
        <f t="shared" si="31"/>
        <v/>
      </c>
      <c r="C281" s="116" t="str">
        <f t="shared" si="32"/>
        <v/>
      </c>
      <c r="D281" s="117" t="str">
        <f t="shared" si="33"/>
        <v/>
      </c>
      <c r="E281" s="117" t="str">
        <f t="shared" si="34"/>
        <v/>
      </c>
      <c r="F281" s="117" t="str">
        <f t="shared" si="28"/>
        <v/>
      </c>
      <c r="G281" s="116" t="str">
        <f t="shared" si="29"/>
        <v/>
      </c>
    </row>
    <row r="282" spans="1:7" x14ac:dyDescent="0.25">
      <c r="A282" s="114" t="str">
        <f t="shared" si="30"/>
        <v/>
      </c>
      <c r="B282" s="115" t="str">
        <f t="shared" si="31"/>
        <v/>
      </c>
      <c r="C282" s="116" t="str">
        <f t="shared" si="32"/>
        <v/>
      </c>
      <c r="D282" s="117" t="str">
        <f t="shared" si="33"/>
        <v/>
      </c>
      <c r="E282" s="117" t="str">
        <f t="shared" si="34"/>
        <v/>
      </c>
      <c r="F282" s="117" t="str">
        <f t="shared" si="28"/>
        <v/>
      </c>
      <c r="G282" s="116" t="str">
        <f t="shared" si="29"/>
        <v/>
      </c>
    </row>
    <row r="283" spans="1:7" x14ac:dyDescent="0.25">
      <c r="A283" s="114" t="str">
        <f t="shared" si="30"/>
        <v/>
      </c>
      <c r="B283" s="115" t="str">
        <f t="shared" si="31"/>
        <v/>
      </c>
      <c r="C283" s="116" t="str">
        <f t="shared" si="32"/>
        <v/>
      </c>
      <c r="D283" s="117" t="str">
        <f t="shared" si="33"/>
        <v/>
      </c>
      <c r="E283" s="117" t="str">
        <f t="shared" si="34"/>
        <v/>
      </c>
      <c r="F283" s="117" t="str">
        <f t="shared" si="28"/>
        <v/>
      </c>
      <c r="G283" s="116" t="str">
        <f t="shared" si="29"/>
        <v/>
      </c>
    </row>
    <row r="284" spans="1:7" x14ac:dyDescent="0.25">
      <c r="A284" s="114" t="str">
        <f t="shared" si="30"/>
        <v/>
      </c>
      <c r="B284" s="115" t="str">
        <f t="shared" si="31"/>
        <v/>
      </c>
      <c r="C284" s="116" t="str">
        <f t="shared" si="32"/>
        <v/>
      </c>
      <c r="D284" s="117" t="str">
        <f t="shared" si="33"/>
        <v/>
      </c>
      <c r="E284" s="117" t="str">
        <f t="shared" si="34"/>
        <v/>
      </c>
      <c r="F284" s="117" t="str">
        <f t="shared" si="28"/>
        <v/>
      </c>
      <c r="G284" s="116" t="str">
        <f t="shared" si="29"/>
        <v/>
      </c>
    </row>
    <row r="285" spans="1:7" x14ac:dyDescent="0.25">
      <c r="A285" s="114" t="str">
        <f t="shared" si="30"/>
        <v/>
      </c>
      <c r="B285" s="115" t="str">
        <f t="shared" si="31"/>
        <v/>
      </c>
      <c r="C285" s="116" t="str">
        <f t="shared" si="32"/>
        <v/>
      </c>
      <c r="D285" s="117" t="str">
        <f t="shared" si="33"/>
        <v/>
      </c>
      <c r="E285" s="117" t="str">
        <f t="shared" si="34"/>
        <v/>
      </c>
      <c r="F285" s="117" t="str">
        <f t="shared" si="28"/>
        <v/>
      </c>
      <c r="G285" s="116" t="str">
        <f t="shared" si="29"/>
        <v/>
      </c>
    </row>
    <row r="286" spans="1:7" x14ac:dyDescent="0.25">
      <c r="A286" s="114" t="str">
        <f t="shared" si="30"/>
        <v/>
      </c>
      <c r="B286" s="115" t="str">
        <f t="shared" si="31"/>
        <v/>
      </c>
      <c r="C286" s="116" t="str">
        <f t="shared" si="32"/>
        <v/>
      </c>
      <c r="D286" s="117" t="str">
        <f t="shared" si="33"/>
        <v/>
      </c>
      <c r="E286" s="117" t="str">
        <f t="shared" si="34"/>
        <v/>
      </c>
      <c r="F286" s="117" t="str">
        <f t="shared" si="28"/>
        <v/>
      </c>
      <c r="G286" s="116" t="str">
        <f t="shared" si="29"/>
        <v/>
      </c>
    </row>
    <row r="287" spans="1:7" x14ac:dyDescent="0.25">
      <c r="A287" s="114" t="str">
        <f t="shared" si="30"/>
        <v/>
      </c>
      <c r="B287" s="115" t="str">
        <f t="shared" si="31"/>
        <v/>
      </c>
      <c r="C287" s="116" t="str">
        <f t="shared" si="32"/>
        <v/>
      </c>
      <c r="D287" s="117" t="str">
        <f t="shared" si="33"/>
        <v/>
      </c>
      <c r="E287" s="117" t="str">
        <f t="shared" si="34"/>
        <v/>
      </c>
      <c r="F287" s="117" t="str">
        <f t="shared" si="28"/>
        <v/>
      </c>
      <c r="G287" s="116" t="str">
        <f t="shared" si="29"/>
        <v/>
      </c>
    </row>
    <row r="288" spans="1:7" x14ac:dyDescent="0.25">
      <c r="A288" s="114" t="str">
        <f t="shared" si="30"/>
        <v/>
      </c>
      <c r="B288" s="115" t="str">
        <f t="shared" si="31"/>
        <v/>
      </c>
      <c r="C288" s="116" t="str">
        <f t="shared" si="32"/>
        <v/>
      </c>
      <c r="D288" s="117" t="str">
        <f t="shared" si="33"/>
        <v/>
      </c>
      <c r="E288" s="117" t="str">
        <f t="shared" si="34"/>
        <v/>
      </c>
      <c r="F288" s="117" t="str">
        <f t="shared" si="28"/>
        <v/>
      </c>
      <c r="G288" s="116" t="str">
        <f t="shared" si="29"/>
        <v/>
      </c>
    </row>
    <row r="289" spans="1:7" x14ac:dyDescent="0.25">
      <c r="A289" s="114" t="str">
        <f t="shared" si="30"/>
        <v/>
      </c>
      <c r="B289" s="115" t="str">
        <f t="shared" si="31"/>
        <v/>
      </c>
      <c r="C289" s="116" t="str">
        <f t="shared" si="32"/>
        <v/>
      </c>
      <c r="D289" s="117" t="str">
        <f t="shared" si="33"/>
        <v/>
      </c>
      <c r="E289" s="117" t="str">
        <f t="shared" si="34"/>
        <v/>
      </c>
      <c r="F289" s="117" t="str">
        <f t="shared" si="28"/>
        <v/>
      </c>
      <c r="G289" s="116" t="str">
        <f t="shared" si="29"/>
        <v/>
      </c>
    </row>
    <row r="290" spans="1:7" x14ac:dyDescent="0.25">
      <c r="A290" s="114" t="str">
        <f t="shared" si="30"/>
        <v/>
      </c>
      <c r="B290" s="115" t="str">
        <f t="shared" si="31"/>
        <v/>
      </c>
      <c r="C290" s="116" t="str">
        <f t="shared" si="32"/>
        <v/>
      </c>
      <c r="D290" s="117" t="str">
        <f t="shared" si="33"/>
        <v/>
      </c>
      <c r="E290" s="117" t="str">
        <f t="shared" si="34"/>
        <v/>
      </c>
      <c r="F290" s="117" t="str">
        <f t="shared" si="28"/>
        <v/>
      </c>
      <c r="G290" s="116" t="str">
        <f t="shared" si="29"/>
        <v/>
      </c>
    </row>
    <row r="291" spans="1:7" x14ac:dyDescent="0.25">
      <c r="A291" s="114" t="str">
        <f t="shared" si="30"/>
        <v/>
      </c>
      <c r="B291" s="115" t="str">
        <f t="shared" si="31"/>
        <v/>
      </c>
      <c r="C291" s="116" t="str">
        <f t="shared" si="32"/>
        <v/>
      </c>
      <c r="D291" s="117" t="str">
        <f t="shared" si="33"/>
        <v/>
      </c>
      <c r="E291" s="117" t="str">
        <f t="shared" si="34"/>
        <v/>
      </c>
      <c r="F291" s="117" t="str">
        <f t="shared" si="28"/>
        <v/>
      </c>
      <c r="G291" s="116" t="str">
        <f t="shared" si="29"/>
        <v/>
      </c>
    </row>
    <row r="292" spans="1:7" x14ac:dyDescent="0.25">
      <c r="A292" s="114" t="str">
        <f t="shared" si="30"/>
        <v/>
      </c>
      <c r="B292" s="115" t="str">
        <f t="shared" si="31"/>
        <v/>
      </c>
      <c r="C292" s="116" t="str">
        <f t="shared" si="32"/>
        <v/>
      </c>
      <c r="D292" s="117" t="str">
        <f t="shared" si="33"/>
        <v/>
      </c>
      <c r="E292" s="117" t="str">
        <f t="shared" si="34"/>
        <v/>
      </c>
      <c r="F292" s="117" t="str">
        <f t="shared" si="28"/>
        <v/>
      </c>
      <c r="G292" s="116" t="str">
        <f t="shared" si="29"/>
        <v/>
      </c>
    </row>
    <row r="293" spans="1:7" x14ac:dyDescent="0.25">
      <c r="A293" s="114" t="str">
        <f t="shared" si="30"/>
        <v/>
      </c>
      <c r="B293" s="115" t="str">
        <f t="shared" si="31"/>
        <v/>
      </c>
      <c r="C293" s="116" t="str">
        <f t="shared" si="32"/>
        <v/>
      </c>
      <c r="D293" s="117" t="str">
        <f t="shared" si="33"/>
        <v/>
      </c>
      <c r="E293" s="117" t="str">
        <f t="shared" si="34"/>
        <v/>
      </c>
      <c r="F293" s="117" t="str">
        <f t="shared" si="28"/>
        <v/>
      </c>
      <c r="G293" s="116" t="str">
        <f t="shared" si="29"/>
        <v/>
      </c>
    </row>
    <row r="294" spans="1:7" x14ac:dyDescent="0.25">
      <c r="A294" s="114" t="str">
        <f t="shared" si="30"/>
        <v/>
      </c>
      <c r="B294" s="115" t="str">
        <f t="shared" si="31"/>
        <v/>
      </c>
      <c r="C294" s="116" t="str">
        <f t="shared" si="32"/>
        <v/>
      </c>
      <c r="D294" s="117" t="str">
        <f t="shared" si="33"/>
        <v/>
      </c>
      <c r="E294" s="117" t="str">
        <f t="shared" si="34"/>
        <v/>
      </c>
      <c r="F294" s="117" t="str">
        <f t="shared" si="28"/>
        <v/>
      </c>
      <c r="G294" s="116" t="str">
        <f t="shared" si="29"/>
        <v/>
      </c>
    </row>
    <row r="295" spans="1:7" x14ac:dyDescent="0.25">
      <c r="A295" s="114" t="str">
        <f t="shared" si="30"/>
        <v/>
      </c>
      <c r="B295" s="115" t="str">
        <f t="shared" si="31"/>
        <v/>
      </c>
      <c r="C295" s="116" t="str">
        <f t="shared" si="32"/>
        <v/>
      </c>
      <c r="D295" s="117" t="str">
        <f t="shared" si="33"/>
        <v/>
      </c>
      <c r="E295" s="117" t="str">
        <f t="shared" si="34"/>
        <v/>
      </c>
      <c r="F295" s="117" t="str">
        <f t="shared" si="28"/>
        <v/>
      </c>
      <c r="G295" s="116" t="str">
        <f t="shared" si="29"/>
        <v/>
      </c>
    </row>
    <row r="296" spans="1:7" x14ac:dyDescent="0.25">
      <c r="A296" s="114" t="str">
        <f t="shared" si="30"/>
        <v/>
      </c>
      <c r="B296" s="115" t="str">
        <f t="shared" si="31"/>
        <v/>
      </c>
      <c r="C296" s="116" t="str">
        <f t="shared" si="32"/>
        <v/>
      </c>
      <c r="D296" s="117" t="str">
        <f t="shared" si="33"/>
        <v/>
      </c>
      <c r="E296" s="117" t="str">
        <f t="shared" si="34"/>
        <v/>
      </c>
      <c r="F296" s="117" t="str">
        <f t="shared" si="28"/>
        <v/>
      </c>
      <c r="G296" s="116" t="str">
        <f t="shared" si="29"/>
        <v/>
      </c>
    </row>
    <row r="297" spans="1:7" x14ac:dyDescent="0.25">
      <c r="A297" s="114" t="str">
        <f t="shared" si="30"/>
        <v/>
      </c>
      <c r="B297" s="115" t="str">
        <f t="shared" si="31"/>
        <v/>
      </c>
      <c r="C297" s="116" t="str">
        <f t="shared" si="32"/>
        <v/>
      </c>
      <c r="D297" s="117" t="str">
        <f t="shared" si="33"/>
        <v/>
      </c>
      <c r="E297" s="117" t="str">
        <f t="shared" si="34"/>
        <v/>
      </c>
      <c r="F297" s="117" t="str">
        <f t="shared" si="28"/>
        <v/>
      </c>
      <c r="G297" s="116" t="str">
        <f t="shared" si="29"/>
        <v/>
      </c>
    </row>
    <row r="298" spans="1:7" x14ac:dyDescent="0.25">
      <c r="A298" s="114" t="str">
        <f t="shared" si="30"/>
        <v/>
      </c>
      <c r="B298" s="115" t="str">
        <f t="shared" si="31"/>
        <v/>
      </c>
      <c r="C298" s="116" t="str">
        <f t="shared" si="32"/>
        <v/>
      </c>
      <c r="D298" s="117" t="str">
        <f t="shared" si="33"/>
        <v/>
      </c>
      <c r="E298" s="117" t="str">
        <f t="shared" si="34"/>
        <v/>
      </c>
      <c r="F298" s="117" t="str">
        <f t="shared" si="28"/>
        <v/>
      </c>
      <c r="G298" s="116" t="str">
        <f t="shared" si="29"/>
        <v/>
      </c>
    </row>
    <row r="299" spans="1:7" x14ac:dyDescent="0.25">
      <c r="A299" s="114" t="str">
        <f t="shared" si="30"/>
        <v/>
      </c>
      <c r="B299" s="115" t="str">
        <f t="shared" si="31"/>
        <v/>
      </c>
      <c r="C299" s="116" t="str">
        <f t="shared" si="32"/>
        <v/>
      </c>
      <c r="D299" s="117" t="str">
        <f t="shared" si="33"/>
        <v/>
      </c>
      <c r="E299" s="117" t="str">
        <f t="shared" si="34"/>
        <v/>
      </c>
      <c r="F299" s="117" t="str">
        <f t="shared" si="28"/>
        <v/>
      </c>
      <c r="G299" s="116" t="str">
        <f t="shared" si="29"/>
        <v/>
      </c>
    </row>
    <row r="300" spans="1:7" x14ac:dyDescent="0.25">
      <c r="A300" s="114" t="str">
        <f t="shared" si="30"/>
        <v/>
      </c>
      <c r="B300" s="115" t="str">
        <f t="shared" si="31"/>
        <v/>
      </c>
      <c r="C300" s="116" t="str">
        <f t="shared" si="32"/>
        <v/>
      </c>
      <c r="D300" s="117" t="str">
        <f t="shared" si="33"/>
        <v/>
      </c>
      <c r="E300" s="117" t="str">
        <f t="shared" si="34"/>
        <v/>
      </c>
      <c r="F300" s="117" t="str">
        <f t="shared" si="28"/>
        <v/>
      </c>
      <c r="G300" s="116" t="str">
        <f t="shared" si="29"/>
        <v/>
      </c>
    </row>
    <row r="301" spans="1:7" x14ac:dyDescent="0.25">
      <c r="A301" s="114" t="str">
        <f t="shared" si="30"/>
        <v/>
      </c>
      <c r="B301" s="115" t="str">
        <f t="shared" si="31"/>
        <v/>
      </c>
      <c r="C301" s="116" t="str">
        <f t="shared" si="32"/>
        <v/>
      </c>
      <c r="D301" s="117" t="str">
        <f t="shared" si="33"/>
        <v/>
      </c>
      <c r="E301" s="117" t="str">
        <f t="shared" si="34"/>
        <v/>
      </c>
      <c r="F301" s="117" t="str">
        <f t="shared" si="28"/>
        <v/>
      </c>
      <c r="G301" s="116" t="str">
        <f t="shared" si="29"/>
        <v/>
      </c>
    </row>
    <row r="302" spans="1:7" x14ac:dyDescent="0.25">
      <c r="A302" s="114" t="str">
        <f t="shared" si="30"/>
        <v/>
      </c>
      <c r="B302" s="115" t="str">
        <f t="shared" si="31"/>
        <v/>
      </c>
      <c r="C302" s="116" t="str">
        <f t="shared" si="32"/>
        <v/>
      </c>
      <c r="D302" s="117" t="str">
        <f t="shared" si="33"/>
        <v/>
      </c>
      <c r="E302" s="117" t="str">
        <f t="shared" si="34"/>
        <v/>
      </c>
      <c r="F302" s="117" t="str">
        <f t="shared" si="28"/>
        <v/>
      </c>
      <c r="G302" s="116" t="str">
        <f t="shared" si="29"/>
        <v/>
      </c>
    </row>
    <row r="303" spans="1:7" x14ac:dyDescent="0.25">
      <c r="A303" s="114" t="str">
        <f t="shared" si="30"/>
        <v/>
      </c>
      <c r="B303" s="115" t="str">
        <f t="shared" si="31"/>
        <v/>
      </c>
      <c r="C303" s="116" t="str">
        <f t="shared" si="32"/>
        <v/>
      </c>
      <c r="D303" s="117" t="str">
        <f t="shared" si="33"/>
        <v/>
      </c>
      <c r="E303" s="117" t="str">
        <f t="shared" si="34"/>
        <v/>
      </c>
      <c r="F303" s="117" t="str">
        <f t="shared" si="28"/>
        <v/>
      </c>
      <c r="G303" s="116" t="str">
        <f t="shared" si="29"/>
        <v/>
      </c>
    </row>
    <row r="304" spans="1:7" x14ac:dyDescent="0.25">
      <c r="A304" s="114" t="str">
        <f t="shared" si="30"/>
        <v/>
      </c>
      <c r="B304" s="115" t="str">
        <f t="shared" si="31"/>
        <v/>
      </c>
      <c r="C304" s="116" t="str">
        <f t="shared" si="32"/>
        <v/>
      </c>
      <c r="D304" s="117" t="str">
        <f t="shared" si="33"/>
        <v/>
      </c>
      <c r="E304" s="117" t="str">
        <f t="shared" si="34"/>
        <v/>
      </c>
      <c r="F304" s="117" t="str">
        <f t="shared" si="28"/>
        <v/>
      </c>
      <c r="G304" s="116" t="str">
        <f t="shared" si="29"/>
        <v/>
      </c>
    </row>
    <row r="305" spans="1:7" x14ac:dyDescent="0.25">
      <c r="A305" s="114" t="str">
        <f t="shared" si="30"/>
        <v/>
      </c>
      <c r="B305" s="115" t="str">
        <f t="shared" si="31"/>
        <v/>
      </c>
      <c r="C305" s="116" t="str">
        <f t="shared" si="32"/>
        <v/>
      </c>
      <c r="D305" s="117" t="str">
        <f t="shared" si="33"/>
        <v/>
      </c>
      <c r="E305" s="117" t="str">
        <f t="shared" si="34"/>
        <v/>
      </c>
      <c r="F305" s="117" t="str">
        <f t="shared" si="28"/>
        <v/>
      </c>
      <c r="G305" s="116" t="str">
        <f t="shared" si="29"/>
        <v/>
      </c>
    </row>
    <row r="306" spans="1:7" x14ac:dyDescent="0.25">
      <c r="A306" s="114" t="str">
        <f t="shared" si="30"/>
        <v/>
      </c>
      <c r="B306" s="115" t="str">
        <f t="shared" si="31"/>
        <v/>
      </c>
      <c r="C306" s="116" t="str">
        <f t="shared" si="32"/>
        <v/>
      </c>
      <c r="D306" s="117" t="str">
        <f t="shared" si="33"/>
        <v/>
      </c>
      <c r="E306" s="117" t="str">
        <f t="shared" si="34"/>
        <v/>
      </c>
      <c r="F306" s="117" t="str">
        <f t="shared" si="28"/>
        <v/>
      </c>
      <c r="G306" s="116" t="str">
        <f t="shared" si="29"/>
        <v/>
      </c>
    </row>
    <row r="307" spans="1:7" x14ac:dyDescent="0.25">
      <c r="A307" s="114" t="str">
        <f t="shared" si="30"/>
        <v/>
      </c>
      <c r="B307" s="115" t="str">
        <f t="shared" si="31"/>
        <v/>
      </c>
      <c r="C307" s="116" t="str">
        <f t="shared" si="32"/>
        <v/>
      </c>
      <c r="D307" s="117" t="str">
        <f t="shared" si="33"/>
        <v/>
      </c>
      <c r="E307" s="117" t="str">
        <f t="shared" si="34"/>
        <v/>
      </c>
      <c r="F307" s="117" t="str">
        <f t="shared" si="28"/>
        <v/>
      </c>
      <c r="G307" s="116" t="str">
        <f t="shared" si="29"/>
        <v/>
      </c>
    </row>
    <row r="308" spans="1:7" x14ac:dyDescent="0.25">
      <c r="A308" s="114" t="str">
        <f t="shared" si="30"/>
        <v/>
      </c>
      <c r="B308" s="115" t="str">
        <f t="shared" si="31"/>
        <v/>
      </c>
      <c r="C308" s="116" t="str">
        <f t="shared" si="32"/>
        <v/>
      </c>
      <c r="D308" s="117" t="str">
        <f t="shared" si="33"/>
        <v/>
      </c>
      <c r="E308" s="117" t="str">
        <f t="shared" si="34"/>
        <v/>
      </c>
      <c r="F308" s="117" t="str">
        <f t="shared" si="28"/>
        <v/>
      </c>
      <c r="G308" s="116" t="str">
        <f t="shared" si="29"/>
        <v/>
      </c>
    </row>
    <row r="309" spans="1:7" x14ac:dyDescent="0.25">
      <c r="A309" s="114" t="str">
        <f t="shared" si="30"/>
        <v/>
      </c>
      <c r="B309" s="115" t="str">
        <f t="shared" si="31"/>
        <v/>
      </c>
      <c r="C309" s="116" t="str">
        <f t="shared" si="32"/>
        <v/>
      </c>
      <c r="D309" s="117" t="str">
        <f t="shared" si="33"/>
        <v/>
      </c>
      <c r="E309" s="117" t="str">
        <f t="shared" si="34"/>
        <v/>
      </c>
      <c r="F309" s="117" t="str">
        <f t="shared" si="28"/>
        <v/>
      </c>
      <c r="G309" s="116" t="str">
        <f t="shared" si="29"/>
        <v/>
      </c>
    </row>
    <row r="310" spans="1:7" x14ac:dyDescent="0.25">
      <c r="A310" s="114" t="str">
        <f t="shared" si="30"/>
        <v/>
      </c>
      <c r="B310" s="115" t="str">
        <f t="shared" si="31"/>
        <v/>
      </c>
      <c r="C310" s="116" t="str">
        <f t="shared" si="32"/>
        <v/>
      </c>
      <c r="D310" s="117" t="str">
        <f t="shared" si="33"/>
        <v/>
      </c>
      <c r="E310" s="117" t="str">
        <f t="shared" si="34"/>
        <v/>
      </c>
      <c r="F310" s="117" t="str">
        <f t="shared" si="28"/>
        <v/>
      </c>
      <c r="G310" s="116" t="str">
        <f t="shared" si="29"/>
        <v/>
      </c>
    </row>
    <row r="311" spans="1:7" x14ac:dyDescent="0.25">
      <c r="A311" s="114" t="str">
        <f t="shared" si="30"/>
        <v/>
      </c>
      <c r="B311" s="115" t="str">
        <f t="shared" si="31"/>
        <v/>
      </c>
      <c r="C311" s="116" t="str">
        <f t="shared" si="32"/>
        <v/>
      </c>
      <c r="D311" s="117" t="str">
        <f t="shared" si="33"/>
        <v/>
      </c>
      <c r="E311" s="117" t="str">
        <f t="shared" si="34"/>
        <v/>
      </c>
      <c r="F311" s="117" t="str">
        <f t="shared" si="28"/>
        <v/>
      </c>
      <c r="G311" s="116" t="str">
        <f t="shared" si="29"/>
        <v/>
      </c>
    </row>
    <row r="312" spans="1:7" x14ac:dyDescent="0.25">
      <c r="A312" s="114" t="str">
        <f t="shared" si="30"/>
        <v/>
      </c>
      <c r="B312" s="115" t="str">
        <f t="shared" si="31"/>
        <v/>
      </c>
      <c r="C312" s="116" t="str">
        <f t="shared" si="32"/>
        <v/>
      </c>
      <c r="D312" s="117" t="str">
        <f t="shared" si="33"/>
        <v/>
      </c>
      <c r="E312" s="117" t="str">
        <f t="shared" si="34"/>
        <v/>
      </c>
      <c r="F312" s="117" t="str">
        <f t="shared" si="28"/>
        <v/>
      </c>
      <c r="G312" s="116" t="str">
        <f t="shared" si="29"/>
        <v/>
      </c>
    </row>
    <row r="313" spans="1:7" x14ac:dyDescent="0.25">
      <c r="A313" s="114" t="str">
        <f t="shared" si="30"/>
        <v/>
      </c>
      <c r="B313" s="115" t="str">
        <f t="shared" si="31"/>
        <v/>
      </c>
      <c r="C313" s="116" t="str">
        <f t="shared" si="32"/>
        <v/>
      </c>
      <c r="D313" s="117" t="str">
        <f t="shared" si="33"/>
        <v/>
      </c>
      <c r="E313" s="117" t="str">
        <f t="shared" si="34"/>
        <v/>
      </c>
      <c r="F313" s="117" t="str">
        <f t="shared" si="28"/>
        <v/>
      </c>
      <c r="G313" s="116" t="str">
        <f t="shared" si="29"/>
        <v/>
      </c>
    </row>
    <row r="314" spans="1:7" x14ac:dyDescent="0.25">
      <c r="A314" s="114" t="str">
        <f t="shared" si="30"/>
        <v/>
      </c>
      <c r="B314" s="115" t="str">
        <f t="shared" si="31"/>
        <v/>
      </c>
      <c r="C314" s="116" t="str">
        <f t="shared" si="32"/>
        <v/>
      </c>
      <c r="D314" s="117" t="str">
        <f t="shared" si="33"/>
        <v/>
      </c>
      <c r="E314" s="117" t="str">
        <f t="shared" si="34"/>
        <v/>
      </c>
      <c r="F314" s="117" t="str">
        <f t="shared" si="28"/>
        <v/>
      </c>
      <c r="G314" s="116" t="str">
        <f t="shared" si="29"/>
        <v/>
      </c>
    </row>
    <row r="315" spans="1:7" x14ac:dyDescent="0.25">
      <c r="A315" s="114" t="str">
        <f t="shared" si="30"/>
        <v/>
      </c>
      <c r="B315" s="115" t="str">
        <f t="shared" si="31"/>
        <v/>
      </c>
      <c r="C315" s="116" t="str">
        <f t="shared" si="32"/>
        <v/>
      </c>
      <c r="D315" s="117" t="str">
        <f t="shared" si="33"/>
        <v/>
      </c>
      <c r="E315" s="117" t="str">
        <f t="shared" si="34"/>
        <v/>
      </c>
      <c r="F315" s="117" t="str">
        <f t="shared" si="28"/>
        <v/>
      </c>
      <c r="G315" s="116" t="str">
        <f t="shared" si="29"/>
        <v/>
      </c>
    </row>
    <row r="316" spans="1:7" x14ac:dyDescent="0.25">
      <c r="A316" s="114" t="str">
        <f t="shared" si="30"/>
        <v/>
      </c>
      <c r="B316" s="115" t="str">
        <f t="shared" si="31"/>
        <v/>
      </c>
      <c r="C316" s="116" t="str">
        <f t="shared" si="32"/>
        <v/>
      </c>
      <c r="D316" s="117" t="str">
        <f t="shared" si="33"/>
        <v/>
      </c>
      <c r="E316" s="117" t="str">
        <f t="shared" si="34"/>
        <v/>
      </c>
      <c r="F316" s="117" t="str">
        <f t="shared" si="28"/>
        <v/>
      </c>
      <c r="G316" s="116" t="str">
        <f t="shared" si="29"/>
        <v/>
      </c>
    </row>
    <row r="317" spans="1:7" x14ac:dyDescent="0.25">
      <c r="A317" s="114" t="str">
        <f t="shared" si="30"/>
        <v/>
      </c>
      <c r="B317" s="115" t="str">
        <f t="shared" si="31"/>
        <v/>
      </c>
      <c r="C317" s="116" t="str">
        <f t="shared" si="32"/>
        <v/>
      </c>
      <c r="D317" s="117" t="str">
        <f t="shared" si="33"/>
        <v/>
      </c>
      <c r="E317" s="117" t="str">
        <f t="shared" si="34"/>
        <v/>
      </c>
      <c r="F317" s="117" t="str">
        <f t="shared" si="28"/>
        <v/>
      </c>
      <c r="G317" s="116" t="str">
        <f t="shared" si="29"/>
        <v/>
      </c>
    </row>
    <row r="318" spans="1:7" x14ac:dyDescent="0.25">
      <c r="A318" s="114" t="str">
        <f t="shared" si="30"/>
        <v/>
      </c>
      <c r="B318" s="115" t="str">
        <f t="shared" si="31"/>
        <v/>
      </c>
      <c r="C318" s="116" t="str">
        <f t="shared" si="32"/>
        <v/>
      </c>
      <c r="D318" s="117" t="str">
        <f t="shared" si="33"/>
        <v/>
      </c>
      <c r="E318" s="117" t="str">
        <f t="shared" si="34"/>
        <v/>
      </c>
      <c r="F318" s="117" t="str">
        <f t="shared" si="28"/>
        <v/>
      </c>
      <c r="G318" s="116" t="str">
        <f t="shared" si="29"/>
        <v/>
      </c>
    </row>
    <row r="319" spans="1:7" x14ac:dyDescent="0.25">
      <c r="A319" s="114" t="str">
        <f t="shared" si="30"/>
        <v/>
      </c>
      <c r="B319" s="115" t="str">
        <f t="shared" si="31"/>
        <v/>
      </c>
      <c r="C319" s="116" t="str">
        <f t="shared" si="32"/>
        <v/>
      </c>
      <c r="D319" s="117" t="str">
        <f t="shared" si="33"/>
        <v/>
      </c>
      <c r="E319" s="117" t="str">
        <f t="shared" si="34"/>
        <v/>
      </c>
      <c r="F319" s="117" t="str">
        <f t="shared" si="28"/>
        <v/>
      </c>
      <c r="G319" s="116" t="str">
        <f t="shared" si="29"/>
        <v/>
      </c>
    </row>
    <row r="320" spans="1:7" x14ac:dyDescent="0.25">
      <c r="A320" s="114" t="str">
        <f t="shared" si="30"/>
        <v/>
      </c>
      <c r="B320" s="115" t="str">
        <f t="shared" si="31"/>
        <v/>
      </c>
      <c r="C320" s="116" t="str">
        <f t="shared" si="32"/>
        <v/>
      </c>
      <c r="D320" s="117" t="str">
        <f t="shared" si="33"/>
        <v/>
      </c>
      <c r="E320" s="117" t="str">
        <f t="shared" si="34"/>
        <v/>
      </c>
      <c r="F320" s="117" t="str">
        <f t="shared" si="28"/>
        <v/>
      </c>
      <c r="G320" s="116" t="str">
        <f t="shared" si="29"/>
        <v/>
      </c>
    </row>
    <row r="321" spans="1:7" x14ac:dyDescent="0.25">
      <c r="A321" s="114" t="str">
        <f t="shared" si="30"/>
        <v/>
      </c>
      <c r="B321" s="115" t="str">
        <f t="shared" si="31"/>
        <v/>
      </c>
      <c r="C321" s="116" t="str">
        <f t="shared" si="32"/>
        <v/>
      </c>
      <c r="D321" s="117" t="str">
        <f t="shared" si="33"/>
        <v/>
      </c>
      <c r="E321" s="117" t="str">
        <f t="shared" si="34"/>
        <v/>
      </c>
      <c r="F321" s="117" t="str">
        <f t="shared" si="28"/>
        <v/>
      </c>
      <c r="G321" s="116" t="str">
        <f t="shared" si="29"/>
        <v/>
      </c>
    </row>
    <row r="322" spans="1:7" x14ac:dyDescent="0.25">
      <c r="A322" s="114" t="str">
        <f t="shared" si="30"/>
        <v/>
      </c>
      <c r="B322" s="115" t="str">
        <f t="shared" si="31"/>
        <v/>
      </c>
      <c r="C322" s="116" t="str">
        <f t="shared" si="32"/>
        <v/>
      </c>
      <c r="D322" s="117" t="str">
        <f t="shared" si="33"/>
        <v/>
      </c>
      <c r="E322" s="117" t="str">
        <f t="shared" si="34"/>
        <v/>
      </c>
      <c r="F322" s="117" t="str">
        <f t="shared" si="28"/>
        <v/>
      </c>
      <c r="G322" s="116" t="str">
        <f t="shared" si="29"/>
        <v/>
      </c>
    </row>
    <row r="323" spans="1:7" x14ac:dyDescent="0.25">
      <c r="A323" s="114" t="str">
        <f t="shared" si="30"/>
        <v/>
      </c>
      <c r="B323" s="115" t="str">
        <f t="shared" si="31"/>
        <v/>
      </c>
      <c r="C323" s="116" t="str">
        <f t="shared" si="32"/>
        <v/>
      </c>
      <c r="D323" s="117" t="str">
        <f t="shared" si="33"/>
        <v/>
      </c>
      <c r="E323" s="117" t="str">
        <f t="shared" si="34"/>
        <v/>
      </c>
      <c r="F323" s="117" t="str">
        <f t="shared" si="28"/>
        <v/>
      </c>
      <c r="G323" s="116" t="str">
        <f t="shared" si="29"/>
        <v/>
      </c>
    </row>
    <row r="324" spans="1:7" x14ac:dyDescent="0.25">
      <c r="A324" s="114" t="str">
        <f t="shared" si="30"/>
        <v/>
      </c>
      <c r="B324" s="115" t="str">
        <f t="shared" si="31"/>
        <v/>
      </c>
      <c r="C324" s="116" t="str">
        <f t="shared" si="32"/>
        <v/>
      </c>
      <c r="D324" s="117" t="str">
        <f t="shared" si="33"/>
        <v/>
      </c>
      <c r="E324" s="117" t="str">
        <f t="shared" si="34"/>
        <v/>
      </c>
      <c r="F324" s="117" t="str">
        <f t="shared" si="28"/>
        <v/>
      </c>
      <c r="G324" s="116" t="str">
        <f t="shared" si="29"/>
        <v/>
      </c>
    </row>
    <row r="325" spans="1:7" x14ac:dyDescent="0.25">
      <c r="A325" s="114" t="str">
        <f t="shared" si="30"/>
        <v/>
      </c>
      <c r="B325" s="115" t="str">
        <f t="shared" si="31"/>
        <v/>
      </c>
      <c r="C325" s="116" t="str">
        <f t="shared" si="32"/>
        <v/>
      </c>
      <c r="D325" s="117" t="str">
        <f t="shared" si="33"/>
        <v/>
      </c>
      <c r="E325" s="117" t="str">
        <f t="shared" si="34"/>
        <v/>
      </c>
      <c r="F325" s="117" t="str">
        <f t="shared" si="28"/>
        <v/>
      </c>
      <c r="G325" s="116" t="str">
        <f t="shared" si="29"/>
        <v/>
      </c>
    </row>
    <row r="326" spans="1:7" x14ac:dyDescent="0.25">
      <c r="A326" s="114" t="str">
        <f t="shared" si="30"/>
        <v/>
      </c>
      <c r="B326" s="115" t="str">
        <f t="shared" si="31"/>
        <v/>
      </c>
      <c r="C326" s="116" t="str">
        <f t="shared" si="32"/>
        <v/>
      </c>
      <c r="D326" s="117" t="str">
        <f t="shared" si="33"/>
        <v/>
      </c>
      <c r="E326" s="117" t="str">
        <f t="shared" si="34"/>
        <v/>
      </c>
      <c r="F326" s="117" t="str">
        <f t="shared" si="28"/>
        <v/>
      </c>
      <c r="G326" s="116" t="str">
        <f t="shared" si="29"/>
        <v/>
      </c>
    </row>
    <row r="327" spans="1:7" x14ac:dyDescent="0.25">
      <c r="A327" s="114" t="str">
        <f t="shared" si="30"/>
        <v/>
      </c>
      <c r="B327" s="115" t="str">
        <f t="shared" si="31"/>
        <v/>
      </c>
      <c r="C327" s="116" t="str">
        <f t="shared" si="32"/>
        <v/>
      </c>
      <c r="D327" s="117" t="str">
        <f t="shared" si="33"/>
        <v/>
      </c>
      <c r="E327" s="117" t="str">
        <f t="shared" si="34"/>
        <v/>
      </c>
      <c r="F327" s="117" t="str">
        <f t="shared" si="28"/>
        <v/>
      </c>
      <c r="G327" s="116" t="str">
        <f t="shared" si="29"/>
        <v/>
      </c>
    </row>
    <row r="328" spans="1:7" x14ac:dyDescent="0.25">
      <c r="A328" s="114" t="str">
        <f t="shared" si="30"/>
        <v/>
      </c>
      <c r="B328" s="115" t="str">
        <f t="shared" si="31"/>
        <v/>
      </c>
      <c r="C328" s="116" t="str">
        <f t="shared" si="32"/>
        <v/>
      </c>
      <c r="D328" s="117" t="str">
        <f t="shared" si="33"/>
        <v/>
      </c>
      <c r="E328" s="117" t="str">
        <f t="shared" si="34"/>
        <v/>
      </c>
      <c r="F328" s="117" t="str">
        <f t="shared" si="28"/>
        <v/>
      </c>
      <c r="G328" s="116" t="str">
        <f t="shared" si="29"/>
        <v/>
      </c>
    </row>
    <row r="329" spans="1:7" x14ac:dyDescent="0.25">
      <c r="A329" s="114" t="str">
        <f t="shared" si="30"/>
        <v/>
      </c>
      <c r="B329" s="115" t="str">
        <f t="shared" si="31"/>
        <v/>
      </c>
      <c r="C329" s="116" t="str">
        <f t="shared" si="32"/>
        <v/>
      </c>
      <c r="D329" s="117" t="str">
        <f t="shared" si="33"/>
        <v/>
      </c>
      <c r="E329" s="117" t="str">
        <f t="shared" si="34"/>
        <v/>
      </c>
      <c r="F329" s="117" t="str">
        <f t="shared" si="28"/>
        <v/>
      </c>
      <c r="G329" s="116" t="str">
        <f t="shared" si="29"/>
        <v/>
      </c>
    </row>
    <row r="330" spans="1:7" x14ac:dyDescent="0.25">
      <c r="A330" s="114" t="str">
        <f t="shared" si="30"/>
        <v/>
      </c>
      <c r="B330" s="115" t="str">
        <f t="shared" si="31"/>
        <v/>
      </c>
      <c r="C330" s="116" t="str">
        <f t="shared" si="32"/>
        <v/>
      </c>
      <c r="D330" s="117" t="str">
        <f t="shared" si="33"/>
        <v/>
      </c>
      <c r="E330" s="117" t="str">
        <f t="shared" si="34"/>
        <v/>
      </c>
      <c r="F330" s="117" t="str">
        <f t="shared" si="28"/>
        <v/>
      </c>
      <c r="G330" s="116" t="str">
        <f t="shared" si="29"/>
        <v/>
      </c>
    </row>
    <row r="331" spans="1:7" x14ac:dyDescent="0.25">
      <c r="A331" s="114" t="str">
        <f t="shared" si="30"/>
        <v/>
      </c>
      <c r="B331" s="115" t="str">
        <f t="shared" si="31"/>
        <v/>
      </c>
      <c r="C331" s="116" t="str">
        <f t="shared" si="32"/>
        <v/>
      </c>
      <c r="D331" s="117" t="str">
        <f t="shared" si="33"/>
        <v/>
      </c>
      <c r="E331" s="117" t="str">
        <f t="shared" si="34"/>
        <v/>
      </c>
      <c r="F331" s="117" t="str">
        <f t="shared" si="28"/>
        <v/>
      </c>
      <c r="G331" s="116" t="str">
        <f t="shared" si="29"/>
        <v/>
      </c>
    </row>
    <row r="332" spans="1:7" x14ac:dyDescent="0.25">
      <c r="A332" s="114" t="str">
        <f t="shared" si="30"/>
        <v/>
      </c>
      <c r="B332" s="115" t="str">
        <f t="shared" si="31"/>
        <v/>
      </c>
      <c r="C332" s="116" t="str">
        <f t="shared" si="32"/>
        <v/>
      </c>
      <c r="D332" s="117" t="str">
        <f t="shared" si="33"/>
        <v/>
      </c>
      <c r="E332" s="117" t="str">
        <f t="shared" si="34"/>
        <v/>
      </c>
      <c r="F332" s="117" t="str">
        <f t="shared" si="28"/>
        <v/>
      </c>
      <c r="G332" s="116" t="str">
        <f t="shared" si="29"/>
        <v/>
      </c>
    </row>
    <row r="333" spans="1:7" x14ac:dyDescent="0.25">
      <c r="A333" s="114" t="str">
        <f t="shared" si="30"/>
        <v/>
      </c>
      <c r="B333" s="115" t="str">
        <f t="shared" si="31"/>
        <v/>
      </c>
      <c r="C333" s="116" t="str">
        <f t="shared" si="32"/>
        <v/>
      </c>
      <c r="D333" s="117" t="str">
        <f t="shared" si="33"/>
        <v/>
      </c>
      <c r="E333" s="117" t="str">
        <f t="shared" si="34"/>
        <v/>
      </c>
      <c r="F333" s="117" t="str">
        <f t="shared" si="28"/>
        <v/>
      </c>
      <c r="G333" s="116" t="str">
        <f t="shared" si="29"/>
        <v/>
      </c>
    </row>
    <row r="334" spans="1:7" x14ac:dyDescent="0.25">
      <c r="A334" s="114" t="str">
        <f t="shared" si="30"/>
        <v/>
      </c>
      <c r="B334" s="115" t="str">
        <f t="shared" si="31"/>
        <v/>
      </c>
      <c r="C334" s="116" t="str">
        <f t="shared" si="32"/>
        <v/>
      </c>
      <c r="D334" s="117" t="str">
        <f t="shared" si="33"/>
        <v/>
      </c>
      <c r="E334" s="117" t="str">
        <f t="shared" si="34"/>
        <v/>
      </c>
      <c r="F334" s="117" t="str">
        <f t="shared" si="28"/>
        <v/>
      </c>
      <c r="G334" s="116" t="str">
        <f t="shared" si="29"/>
        <v/>
      </c>
    </row>
    <row r="335" spans="1:7" x14ac:dyDescent="0.25">
      <c r="A335" s="114" t="str">
        <f t="shared" si="30"/>
        <v/>
      </c>
      <c r="B335" s="115" t="str">
        <f t="shared" si="31"/>
        <v/>
      </c>
      <c r="C335" s="116" t="str">
        <f t="shared" si="32"/>
        <v/>
      </c>
      <c r="D335" s="117" t="str">
        <f t="shared" si="33"/>
        <v/>
      </c>
      <c r="E335" s="117" t="str">
        <f t="shared" si="34"/>
        <v/>
      </c>
      <c r="F335" s="117" t="str">
        <f t="shared" si="28"/>
        <v/>
      </c>
      <c r="G335" s="116" t="str">
        <f t="shared" si="29"/>
        <v/>
      </c>
    </row>
    <row r="336" spans="1:7" x14ac:dyDescent="0.25">
      <c r="A336" s="114" t="str">
        <f t="shared" si="30"/>
        <v/>
      </c>
      <c r="B336" s="115" t="str">
        <f t="shared" si="31"/>
        <v/>
      </c>
      <c r="C336" s="116" t="str">
        <f t="shared" si="32"/>
        <v/>
      </c>
      <c r="D336" s="117" t="str">
        <f t="shared" si="33"/>
        <v/>
      </c>
      <c r="E336" s="117" t="str">
        <f t="shared" si="34"/>
        <v/>
      </c>
      <c r="F336" s="117" t="str">
        <f t="shared" ref="F336:F399" si="35">IF(B336="","",SUM(D336:E336))</f>
        <v/>
      </c>
      <c r="G336" s="116" t="str">
        <f t="shared" ref="G336:G399" si="36">IF(B336="","",SUM(C336)-SUM(E336))</f>
        <v/>
      </c>
    </row>
    <row r="337" spans="1:7" x14ac:dyDescent="0.25">
      <c r="A337" s="114" t="str">
        <f t="shared" ref="A337:A400" si="37">IF(B337="","",EDATE(A336,1))</f>
        <v/>
      </c>
      <c r="B337" s="115" t="str">
        <f t="shared" ref="B337:B400" si="38">IF(B336="","",IF(SUM(B336)+1&lt;=$E$7,SUM(B336)+1,""))</f>
        <v/>
      </c>
      <c r="C337" s="116" t="str">
        <f t="shared" ref="C337:C400" si="39">IF(B337="","",G336)</f>
        <v/>
      </c>
      <c r="D337" s="117" t="str">
        <f t="shared" ref="D337:D400" si="40">IF(B337="","",IPMT($E$11/12,B337,$E$7,-$E$8,$E$9,0))</f>
        <v/>
      </c>
      <c r="E337" s="117" t="str">
        <f t="shared" ref="E337:E400" si="41">IF(B337="","",PPMT($E$11/12,B337,$E$7,-$E$8,$E$9,0))</f>
        <v/>
      </c>
      <c r="F337" s="117" t="str">
        <f t="shared" si="35"/>
        <v/>
      </c>
      <c r="G337" s="116" t="str">
        <f t="shared" si="36"/>
        <v/>
      </c>
    </row>
    <row r="338" spans="1:7" x14ac:dyDescent="0.25">
      <c r="A338" s="114" t="str">
        <f t="shared" si="37"/>
        <v/>
      </c>
      <c r="B338" s="115" t="str">
        <f t="shared" si="38"/>
        <v/>
      </c>
      <c r="C338" s="116" t="str">
        <f t="shared" si="39"/>
        <v/>
      </c>
      <c r="D338" s="117" t="str">
        <f t="shared" si="40"/>
        <v/>
      </c>
      <c r="E338" s="117" t="str">
        <f t="shared" si="41"/>
        <v/>
      </c>
      <c r="F338" s="117" t="str">
        <f t="shared" si="35"/>
        <v/>
      </c>
      <c r="G338" s="116" t="str">
        <f t="shared" si="36"/>
        <v/>
      </c>
    </row>
    <row r="339" spans="1:7" x14ac:dyDescent="0.25">
      <c r="A339" s="114" t="str">
        <f t="shared" si="37"/>
        <v/>
      </c>
      <c r="B339" s="115" t="str">
        <f t="shared" si="38"/>
        <v/>
      </c>
      <c r="C339" s="116" t="str">
        <f t="shared" si="39"/>
        <v/>
      </c>
      <c r="D339" s="117" t="str">
        <f t="shared" si="40"/>
        <v/>
      </c>
      <c r="E339" s="117" t="str">
        <f t="shared" si="41"/>
        <v/>
      </c>
      <c r="F339" s="117" t="str">
        <f t="shared" si="35"/>
        <v/>
      </c>
      <c r="G339" s="116" t="str">
        <f t="shared" si="36"/>
        <v/>
      </c>
    </row>
    <row r="340" spans="1:7" x14ac:dyDescent="0.25">
      <c r="A340" s="114" t="str">
        <f t="shared" si="37"/>
        <v/>
      </c>
      <c r="B340" s="115" t="str">
        <f t="shared" si="38"/>
        <v/>
      </c>
      <c r="C340" s="116" t="str">
        <f t="shared" si="39"/>
        <v/>
      </c>
      <c r="D340" s="117" t="str">
        <f t="shared" si="40"/>
        <v/>
      </c>
      <c r="E340" s="117" t="str">
        <f t="shared" si="41"/>
        <v/>
      </c>
      <c r="F340" s="117" t="str">
        <f t="shared" si="35"/>
        <v/>
      </c>
      <c r="G340" s="116" t="str">
        <f t="shared" si="36"/>
        <v/>
      </c>
    </row>
    <row r="341" spans="1:7" x14ac:dyDescent="0.25">
      <c r="A341" s="114" t="str">
        <f t="shared" si="37"/>
        <v/>
      </c>
      <c r="B341" s="115" t="str">
        <f t="shared" si="38"/>
        <v/>
      </c>
      <c r="C341" s="116" t="str">
        <f t="shared" si="39"/>
        <v/>
      </c>
      <c r="D341" s="117" t="str">
        <f t="shared" si="40"/>
        <v/>
      </c>
      <c r="E341" s="117" t="str">
        <f t="shared" si="41"/>
        <v/>
      </c>
      <c r="F341" s="117" t="str">
        <f t="shared" si="35"/>
        <v/>
      </c>
      <c r="G341" s="116" t="str">
        <f t="shared" si="36"/>
        <v/>
      </c>
    </row>
    <row r="342" spans="1:7" x14ac:dyDescent="0.25">
      <c r="A342" s="114" t="str">
        <f t="shared" si="37"/>
        <v/>
      </c>
      <c r="B342" s="115" t="str">
        <f t="shared" si="38"/>
        <v/>
      </c>
      <c r="C342" s="116" t="str">
        <f t="shared" si="39"/>
        <v/>
      </c>
      <c r="D342" s="117" t="str">
        <f t="shared" si="40"/>
        <v/>
      </c>
      <c r="E342" s="117" t="str">
        <f t="shared" si="41"/>
        <v/>
      </c>
      <c r="F342" s="117" t="str">
        <f t="shared" si="35"/>
        <v/>
      </c>
      <c r="G342" s="116" t="str">
        <f t="shared" si="36"/>
        <v/>
      </c>
    </row>
    <row r="343" spans="1:7" x14ac:dyDescent="0.25">
      <c r="A343" s="114" t="str">
        <f t="shared" si="37"/>
        <v/>
      </c>
      <c r="B343" s="115" t="str">
        <f t="shared" si="38"/>
        <v/>
      </c>
      <c r="C343" s="116" t="str">
        <f t="shared" si="39"/>
        <v/>
      </c>
      <c r="D343" s="117" t="str">
        <f t="shared" si="40"/>
        <v/>
      </c>
      <c r="E343" s="117" t="str">
        <f t="shared" si="41"/>
        <v/>
      </c>
      <c r="F343" s="117" t="str">
        <f t="shared" si="35"/>
        <v/>
      </c>
      <c r="G343" s="116" t="str">
        <f t="shared" si="36"/>
        <v/>
      </c>
    </row>
    <row r="344" spans="1:7" x14ac:dyDescent="0.25">
      <c r="A344" s="114" t="str">
        <f t="shared" si="37"/>
        <v/>
      </c>
      <c r="B344" s="115" t="str">
        <f t="shared" si="38"/>
        <v/>
      </c>
      <c r="C344" s="116" t="str">
        <f t="shared" si="39"/>
        <v/>
      </c>
      <c r="D344" s="117" t="str">
        <f t="shared" si="40"/>
        <v/>
      </c>
      <c r="E344" s="117" t="str">
        <f t="shared" si="41"/>
        <v/>
      </c>
      <c r="F344" s="117" t="str">
        <f t="shared" si="35"/>
        <v/>
      </c>
      <c r="G344" s="116" t="str">
        <f t="shared" si="36"/>
        <v/>
      </c>
    </row>
    <row r="345" spans="1:7" x14ac:dyDescent="0.25">
      <c r="A345" s="114" t="str">
        <f t="shared" si="37"/>
        <v/>
      </c>
      <c r="B345" s="115" t="str">
        <f t="shared" si="38"/>
        <v/>
      </c>
      <c r="C345" s="116" t="str">
        <f t="shared" si="39"/>
        <v/>
      </c>
      <c r="D345" s="117" t="str">
        <f t="shared" si="40"/>
        <v/>
      </c>
      <c r="E345" s="117" t="str">
        <f t="shared" si="41"/>
        <v/>
      </c>
      <c r="F345" s="117" t="str">
        <f t="shared" si="35"/>
        <v/>
      </c>
      <c r="G345" s="116" t="str">
        <f t="shared" si="36"/>
        <v/>
      </c>
    </row>
    <row r="346" spans="1:7" x14ac:dyDescent="0.25">
      <c r="A346" s="114" t="str">
        <f t="shared" si="37"/>
        <v/>
      </c>
      <c r="B346" s="115" t="str">
        <f t="shared" si="38"/>
        <v/>
      </c>
      <c r="C346" s="116" t="str">
        <f t="shared" si="39"/>
        <v/>
      </c>
      <c r="D346" s="117" t="str">
        <f t="shared" si="40"/>
        <v/>
      </c>
      <c r="E346" s="117" t="str">
        <f t="shared" si="41"/>
        <v/>
      </c>
      <c r="F346" s="117" t="str">
        <f t="shared" si="35"/>
        <v/>
      </c>
      <c r="G346" s="116" t="str">
        <f t="shared" si="36"/>
        <v/>
      </c>
    </row>
    <row r="347" spans="1:7" x14ac:dyDescent="0.25">
      <c r="A347" s="114" t="str">
        <f t="shared" si="37"/>
        <v/>
      </c>
      <c r="B347" s="115" t="str">
        <f t="shared" si="38"/>
        <v/>
      </c>
      <c r="C347" s="116" t="str">
        <f t="shared" si="39"/>
        <v/>
      </c>
      <c r="D347" s="117" t="str">
        <f t="shared" si="40"/>
        <v/>
      </c>
      <c r="E347" s="117" t="str">
        <f t="shared" si="41"/>
        <v/>
      </c>
      <c r="F347" s="117" t="str">
        <f t="shared" si="35"/>
        <v/>
      </c>
      <c r="G347" s="116" t="str">
        <f t="shared" si="36"/>
        <v/>
      </c>
    </row>
    <row r="348" spans="1:7" x14ac:dyDescent="0.25">
      <c r="A348" s="114" t="str">
        <f t="shared" si="37"/>
        <v/>
      </c>
      <c r="B348" s="115" t="str">
        <f t="shared" si="38"/>
        <v/>
      </c>
      <c r="C348" s="116" t="str">
        <f t="shared" si="39"/>
        <v/>
      </c>
      <c r="D348" s="117" t="str">
        <f t="shared" si="40"/>
        <v/>
      </c>
      <c r="E348" s="117" t="str">
        <f t="shared" si="41"/>
        <v/>
      </c>
      <c r="F348" s="117" t="str">
        <f t="shared" si="35"/>
        <v/>
      </c>
      <c r="G348" s="116" t="str">
        <f t="shared" si="36"/>
        <v/>
      </c>
    </row>
    <row r="349" spans="1:7" x14ac:dyDescent="0.25">
      <c r="A349" s="114" t="str">
        <f t="shared" si="37"/>
        <v/>
      </c>
      <c r="B349" s="115" t="str">
        <f t="shared" si="38"/>
        <v/>
      </c>
      <c r="C349" s="116" t="str">
        <f t="shared" si="39"/>
        <v/>
      </c>
      <c r="D349" s="117" t="str">
        <f t="shared" si="40"/>
        <v/>
      </c>
      <c r="E349" s="117" t="str">
        <f t="shared" si="41"/>
        <v/>
      </c>
      <c r="F349" s="117" t="str">
        <f t="shared" si="35"/>
        <v/>
      </c>
      <c r="G349" s="116" t="str">
        <f t="shared" si="36"/>
        <v/>
      </c>
    </row>
    <row r="350" spans="1:7" x14ac:dyDescent="0.25">
      <c r="A350" s="114" t="str">
        <f t="shared" si="37"/>
        <v/>
      </c>
      <c r="B350" s="115" t="str">
        <f t="shared" si="38"/>
        <v/>
      </c>
      <c r="C350" s="116" t="str">
        <f t="shared" si="39"/>
        <v/>
      </c>
      <c r="D350" s="117" t="str">
        <f t="shared" si="40"/>
        <v/>
      </c>
      <c r="E350" s="117" t="str">
        <f t="shared" si="41"/>
        <v/>
      </c>
      <c r="F350" s="117" t="str">
        <f t="shared" si="35"/>
        <v/>
      </c>
      <c r="G350" s="116" t="str">
        <f t="shared" si="36"/>
        <v/>
      </c>
    </row>
    <row r="351" spans="1:7" x14ac:dyDescent="0.25">
      <c r="A351" s="114" t="str">
        <f t="shared" si="37"/>
        <v/>
      </c>
      <c r="B351" s="115" t="str">
        <f t="shared" si="38"/>
        <v/>
      </c>
      <c r="C351" s="116" t="str">
        <f t="shared" si="39"/>
        <v/>
      </c>
      <c r="D351" s="117" t="str">
        <f t="shared" si="40"/>
        <v/>
      </c>
      <c r="E351" s="117" t="str">
        <f t="shared" si="41"/>
        <v/>
      </c>
      <c r="F351" s="117" t="str">
        <f t="shared" si="35"/>
        <v/>
      </c>
      <c r="G351" s="116" t="str">
        <f t="shared" si="36"/>
        <v/>
      </c>
    </row>
    <row r="352" spans="1:7" x14ac:dyDescent="0.25">
      <c r="A352" s="114" t="str">
        <f t="shared" si="37"/>
        <v/>
      </c>
      <c r="B352" s="115" t="str">
        <f t="shared" si="38"/>
        <v/>
      </c>
      <c r="C352" s="116" t="str">
        <f t="shared" si="39"/>
        <v/>
      </c>
      <c r="D352" s="117" t="str">
        <f t="shared" si="40"/>
        <v/>
      </c>
      <c r="E352" s="117" t="str">
        <f t="shared" si="41"/>
        <v/>
      </c>
      <c r="F352" s="117" t="str">
        <f t="shared" si="35"/>
        <v/>
      </c>
      <c r="G352" s="116" t="str">
        <f t="shared" si="36"/>
        <v/>
      </c>
    </row>
    <row r="353" spans="1:7" x14ac:dyDescent="0.25">
      <c r="A353" s="114" t="str">
        <f t="shared" si="37"/>
        <v/>
      </c>
      <c r="B353" s="115" t="str">
        <f t="shared" si="38"/>
        <v/>
      </c>
      <c r="C353" s="116" t="str">
        <f t="shared" si="39"/>
        <v/>
      </c>
      <c r="D353" s="117" t="str">
        <f t="shared" si="40"/>
        <v/>
      </c>
      <c r="E353" s="117" t="str">
        <f t="shared" si="41"/>
        <v/>
      </c>
      <c r="F353" s="117" t="str">
        <f t="shared" si="35"/>
        <v/>
      </c>
      <c r="G353" s="116" t="str">
        <f t="shared" si="36"/>
        <v/>
      </c>
    </row>
    <row r="354" spans="1:7" x14ac:dyDescent="0.25">
      <c r="A354" s="114" t="str">
        <f t="shared" si="37"/>
        <v/>
      </c>
      <c r="B354" s="115" t="str">
        <f t="shared" si="38"/>
        <v/>
      </c>
      <c r="C354" s="116" t="str">
        <f t="shared" si="39"/>
        <v/>
      </c>
      <c r="D354" s="117" t="str">
        <f t="shared" si="40"/>
        <v/>
      </c>
      <c r="E354" s="117" t="str">
        <f t="shared" si="41"/>
        <v/>
      </c>
      <c r="F354" s="117" t="str">
        <f t="shared" si="35"/>
        <v/>
      </c>
      <c r="G354" s="116" t="str">
        <f t="shared" si="36"/>
        <v/>
      </c>
    </row>
    <row r="355" spans="1:7" x14ac:dyDescent="0.25">
      <c r="A355" s="114" t="str">
        <f t="shared" si="37"/>
        <v/>
      </c>
      <c r="B355" s="115" t="str">
        <f t="shared" si="38"/>
        <v/>
      </c>
      <c r="C355" s="116" t="str">
        <f t="shared" si="39"/>
        <v/>
      </c>
      <c r="D355" s="117" t="str">
        <f t="shared" si="40"/>
        <v/>
      </c>
      <c r="E355" s="117" t="str">
        <f t="shared" si="41"/>
        <v/>
      </c>
      <c r="F355" s="117" t="str">
        <f t="shared" si="35"/>
        <v/>
      </c>
      <c r="G355" s="116" t="str">
        <f t="shared" si="36"/>
        <v/>
      </c>
    </row>
    <row r="356" spans="1:7" x14ac:dyDescent="0.25">
      <c r="A356" s="114" t="str">
        <f t="shared" si="37"/>
        <v/>
      </c>
      <c r="B356" s="115" t="str">
        <f t="shared" si="38"/>
        <v/>
      </c>
      <c r="C356" s="116" t="str">
        <f t="shared" si="39"/>
        <v/>
      </c>
      <c r="D356" s="117" t="str">
        <f t="shared" si="40"/>
        <v/>
      </c>
      <c r="E356" s="117" t="str">
        <f t="shared" si="41"/>
        <v/>
      </c>
      <c r="F356" s="117" t="str">
        <f t="shared" si="35"/>
        <v/>
      </c>
      <c r="G356" s="116" t="str">
        <f t="shared" si="36"/>
        <v/>
      </c>
    </row>
    <row r="357" spans="1:7" x14ac:dyDescent="0.25">
      <c r="A357" s="114" t="str">
        <f t="shared" si="37"/>
        <v/>
      </c>
      <c r="B357" s="115" t="str">
        <f t="shared" si="38"/>
        <v/>
      </c>
      <c r="C357" s="116" t="str">
        <f t="shared" si="39"/>
        <v/>
      </c>
      <c r="D357" s="117" t="str">
        <f t="shared" si="40"/>
        <v/>
      </c>
      <c r="E357" s="117" t="str">
        <f t="shared" si="41"/>
        <v/>
      </c>
      <c r="F357" s="117" t="str">
        <f t="shared" si="35"/>
        <v/>
      </c>
      <c r="G357" s="116" t="str">
        <f t="shared" si="36"/>
        <v/>
      </c>
    </row>
    <row r="358" spans="1:7" x14ac:dyDescent="0.25">
      <c r="A358" s="114" t="str">
        <f t="shared" si="37"/>
        <v/>
      </c>
      <c r="B358" s="115" t="str">
        <f t="shared" si="38"/>
        <v/>
      </c>
      <c r="C358" s="116" t="str">
        <f t="shared" si="39"/>
        <v/>
      </c>
      <c r="D358" s="117" t="str">
        <f t="shared" si="40"/>
        <v/>
      </c>
      <c r="E358" s="117" t="str">
        <f t="shared" si="41"/>
        <v/>
      </c>
      <c r="F358" s="117" t="str">
        <f t="shared" si="35"/>
        <v/>
      </c>
      <c r="G358" s="116" t="str">
        <f t="shared" si="36"/>
        <v/>
      </c>
    </row>
    <row r="359" spans="1:7" x14ac:dyDescent="0.25">
      <c r="A359" s="114" t="str">
        <f t="shared" si="37"/>
        <v/>
      </c>
      <c r="B359" s="115" t="str">
        <f t="shared" si="38"/>
        <v/>
      </c>
      <c r="C359" s="116" t="str">
        <f t="shared" si="39"/>
        <v/>
      </c>
      <c r="D359" s="117" t="str">
        <f t="shared" si="40"/>
        <v/>
      </c>
      <c r="E359" s="117" t="str">
        <f t="shared" si="41"/>
        <v/>
      </c>
      <c r="F359" s="117" t="str">
        <f t="shared" si="35"/>
        <v/>
      </c>
      <c r="G359" s="116" t="str">
        <f t="shared" si="36"/>
        <v/>
      </c>
    </row>
    <row r="360" spans="1:7" x14ac:dyDescent="0.25">
      <c r="A360" s="114" t="str">
        <f t="shared" si="37"/>
        <v/>
      </c>
      <c r="B360" s="115" t="str">
        <f t="shared" si="38"/>
        <v/>
      </c>
      <c r="C360" s="116" t="str">
        <f t="shared" si="39"/>
        <v/>
      </c>
      <c r="D360" s="117" t="str">
        <f t="shared" si="40"/>
        <v/>
      </c>
      <c r="E360" s="117" t="str">
        <f t="shared" si="41"/>
        <v/>
      </c>
      <c r="F360" s="117" t="str">
        <f t="shared" si="35"/>
        <v/>
      </c>
      <c r="G360" s="116" t="str">
        <f t="shared" si="36"/>
        <v/>
      </c>
    </row>
    <row r="361" spans="1:7" x14ac:dyDescent="0.25">
      <c r="A361" s="114" t="str">
        <f t="shared" si="37"/>
        <v/>
      </c>
      <c r="B361" s="115" t="str">
        <f t="shared" si="38"/>
        <v/>
      </c>
      <c r="C361" s="116" t="str">
        <f t="shared" si="39"/>
        <v/>
      </c>
      <c r="D361" s="117" t="str">
        <f t="shared" si="40"/>
        <v/>
      </c>
      <c r="E361" s="117" t="str">
        <f t="shared" si="41"/>
        <v/>
      </c>
      <c r="F361" s="117" t="str">
        <f t="shared" si="35"/>
        <v/>
      </c>
      <c r="G361" s="116" t="str">
        <f t="shared" si="36"/>
        <v/>
      </c>
    </row>
    <row r="362" spans="1:7" x14ac:dyDescent="0.25">
      <c r="A362" s="114" t="str">
        <f t="shared" si="37"/>
        <v/>
      </c>
      <c r="B362" s="115" t="str">
        <f t="shared" si="38"/>
        <v/>
      </c>
      <c r="C362" s="116" t="str">
        <f t="shared" si="39"/>
        <v/>
      </c>
      <c r="D362" s="117" t="str">
        <f t="shared" si="40"/>
        <v/>
      </c>
      <c r="E362" s="117" t="str">
        <f t="shared" si="41"/>
        <v/>
      </c>
      <c r="F362" s="117" t="str">
        <f t="shared" si="35"/>
        <v/>
      </c>
      <c r="G362" s="116" t="str">
        <f t="shared" si="36"/>
        <v/>
      </c>
    </row>
    <row r="363" spans="1:7" x14ac:dyDescent="0.25">
      <c r="A363" s="114" t="str">
        <f t="shared" si="37"/>
        <v/>
      </c>
      <c r="B363" s="115" t="str">
        <f t="shared" si="38"/>
        <v/>
      </c>
      <c r="C363" s="116" t="str">
        <f t="shared" si="39"/>
        <v/>
      </c>
      <c r="D363" s="117" t="str">
        <f t="shared" si="40"/>
        <v/>
      </c>
      <c r="E363" s="117" t="str">
        <f t="shared" si="41"/>
        <v/>
      </c>
      <c r="F363" s="117" t="str">
        <f t="shared" si="35"/>
        <v/>
      </c>
      <c r="G363" s="116" t="str">
        <f t="shared" si="36"/>
        <v/>
      </c>
    </row>
    <row r="364" spans="1:7" x14ac:dyDescent="0.25">
      <c r="A364" s="114" t="str">
        <f t="shared" si="37"/>
        <v/>
      </c>
      <c r="B364" s="115" t="str">
        <f t="shared" si="38"/>
        <v/>
      </c>
      <c r="C364" s="116" t="str">
        <f t="shared" si="39"/>
        <v/>
      </c>
      <c r="D364" s="117" t="str">
        <f t="shared" si="40"/>
        <v/>
      </c>
      <c r="E364" s="117" t="str">
        <f t="shared" si="41"/>
        <v/>
      </c>
      <c r="F364" s="117" t="str">
        <f t="shared" si="35"/>
        <v/>
      </c>
      <c r="G364" s="116" t="str">
        <f t="shared" si="36"/>
        <v/>
      </c>
    </row>
    <row r="365" spans="1:7" x14ac:dyDescent="0.25">
      <c r="A365" s="114" t="str">
        <f t="shared" si="37"/>
        <v/>
      </c>
      <c r="B365" s="115" t="str">
        <f t="shared" si="38"/>
        <v/>
      </c>
      <c r="C365" s="116" t="str">
        <f t="shared" si="39"/>
        <v/>
      </c>
      <c r="D365" s="117" t="str">
        <f t="shared" si="40"/>
        <v/>
      </c>
      <c r="E365" s="117" t="str">
        <f t="shared" si="41"/>
        <v/>
      </c>
      <c r="F365" s="117" t="str">
        <f t="shared" si="35"/>
        <v/>
      </c>
      <c r="G365" s="116" t="str">
        <f t="shared" si="36"/>
        <v/>
      </c>
    </row>
    <row r="366" spans="1:7" x14ac:dyDescent="0.25">
      <c r="A366" s="114" t="str">
        <f t="shared" si="37"/>
        <v/>
      </c>
      <c r="B366" s="115" t="str">
        <f t="shared" si="38"/>
        <v/>
      </c>
      <c r="C366" s="116" t="str">
        <f t="shared" si="39"/>
        <v/>
      </c>
      <c r="D366" s="117" t="str">
        <f t="shared" si="40"/>
        <v/>
      </c>
      <c r="E366" s="117" t="str">
        <f t="shared" si="41"/>
        <v/>
      </c>
      <c r="F366" s="117" t="str">
        <f t="shared" si="35"/>
        <v/>
      </c>
      <c r="G366" s="116" t="str">
        <f t="shared" si="36"/>
        <v/>
      </c>
    </row>
    <row r="367" spans="1:7" x14ac:dyDescent="0.25">
      <c r="A367" s="114" t="str">
        <f t="shared" si="37"/>
        <v/>
      </c>
      <c r="B367" s="115" t="str">
        <f t="shared" si="38"/>
        <v/>
      </c>
      <c r="C367" s="116" t="str">
        <f t="shared" si="39"/>
        <v/>
      </c>
      <c r="D367" s="117" t="str">
        <f t="shared" si="40"/>
        <v/>
      </c>
      <c r="E367" s="117" t="str">
        <f t="shared" si="41"/>
        <v/>
      </c>
      <c r="F367" s="117" t="str">
        <f t="shared" si="35"/>
        <v/>
      </c>
      <c r="G367" s="116" t="str">
        <f t="shared" si="36"/>
        <v/>
      </c>
    </row>
    <row r="368" spans="1:7" x14ac:dyDescent="0.25">
      <c r="A368" s="114" t="str">
        <f t="shared" si="37"/>
        <v/>
      </c>
      <c r="B368" s="115" t="str">
        <f t="shared" si="38"/>
        <v/>
      </c>
      <c r="C368" s="116" t="str">
        <f t="shared" si="39"/>
        <v/>
      </c>
      <c r="D368" s="117" t="str">
        <f t="shared" si="40"/>
        <v/>
      </c>
      <c r="E368" s="117" t="str">
        <f t="shared" si="41"/>
        <v/>
      </c>
      <c r="F368" s="117" t="str">
        <f t="shared" si="35"/>
        <v/>
      </c>
      <c r="G368" s="116" t="str">
        <f t="shared" si="36"/>
        <v/>
      </c>
    </row>
    <row r="369" spans="1:7" x14ac:dyDescent="0.25">
      <c r="A369" s="114" t="str">
        <f t="shared" si="37"/>
        <v/>
      </c>
      <c r="B369" s="115" t="str">
        <f t="shared" si="38"/>
        <v/>
      </c>
      <c r="C369" s="116" t="str">
        <f t="shared" si="39"/>
        <v/>
      </c>
      <c r="D369" s="117" t="str">
        <f t="shared" si="40"/>
        <v/>
      </c>
      <c r="E369" s="117" t="str">
        <f t="shared" si="41"/>
        <v/>
      </c>
      <c r="F369" s="117" t="str">
        <f t="shared" si="35"/>
        <v/>
      </c>
      <c r="G369" s="116" t="str">
        <f t="shared" si="36"/>
        <v/>
      </c>
    </row>
    <row r="370" spans="1:7" x14ac:dyDescent="0.25">
      <c r="A370" s="114" t="str">
        <f t="shared" si="37"/>
        <v/>
      </c>
      <c r="B370" s="115" t="str">
        <f t="shared" si="38"/>
        <v/>
      </c>
      <c r="C370" s="116" t="str">
        <f t="shared" si="39"/>
        <v/>
      </c>
      <c r="D370" s="117" t="str">
        <f t="shared" si="40"/>
        <v/>
      </c>
      <c r="E370" s="117" t="str">
        <f t="shared" si="41"/>
        <v/>
      </c>
      <c r="F370" s="117" t="str">
        <f t="shared" si="35"/>
        <v/>
      </c>
      <c r="G370" s="116" t="str">
        <f t="shared" si="36"/>
        <v/>
      </c>
    </row>
    <row r="371" spans="1:7" x14ac:dyDescent="0.25">
      <c r="A371" s="114" t="str">
        <f t="shared" si="37"/>
        <v/>
      </c>
      <c r="B371" s="115" t="str">
        <f t="shared" si="38"/>
        <v/>
      </c>
      <c r="C371" s="116" t="str">
        <f t="shared" si="39"/>
        <v/>
      </c>
      <c r="D371" s="117" t="str">
        <f t="shared" si="40"/>
        <v/>
      </c>
      <c r="E371" s="117" t="str">
        <f t="shared" si="41"/>
        <v/>
      </c>
      <c r="F371" s="117" t="str">
        <f t="shared" si="35"/>
        <v/>
      </c>
      <c r="G371" s="116" t="str">
        <f t="shared" si="36"/>
        <v/>
      </c>
    </row>
    <row r="372" spans="1:7" x14ac:dyDescent="0.25">
      <c r="A372" s="114" t="str">
        <f t="shared" si="37"/>
        <v/>
      </c>
      <c r="B372" s="115" t="str">
        <f t="shared" si="38"/>
        <v/>
      </c>
      <c r="C372" s="116" t="str">
        <f t="shared" si="39"/>
        <v/>
      </c>
      <c r="D372" s="117" t="str">
        <f t="shared" si="40"/>
        <v/>
      </c>
      <c r="E372" s="117" t="str">
        <f t="shared" si="41"/>
        <v/>
      </c>
      <c r="F372" s="117" t="str">
        <f t="shared" si="35"/>
        <v/>
      </c>
      <c r="G372" s="116" t="str">
        <f t="shared" si="36"/>
        <v/>
      </c>
    </row>
    <row r="373" spans="1:7" x14ac:dyDescent="0.25">
      <c r="A373" s="114" t="str">
        <f t="shared" si="37"/>
        <v/>
      </c>
      <c r="B373" s="115" t="str">
        <f t="shared" si="38"/>
        <v/>
      </c>
      <c r="C373" s="116" t="str">
        <f t="shared" si="39"/>
        <v/>
      </c>
      <c r="D373" s="117" t="str">
        <f t="shared" si="40"/>
        <v/>
      </c>
      <c r="E373" s="117" t="str">
        <f t="shared" si="41"/>
        <v/>
      </c>
      <c r="F373" s="117" t="str">
        <f t="shared" si="35"/>
        <v/>
      </c>
      <c r="G373" s="116" t="str">
        <f t="shared" si="36"/>
        <v/>
      </c>
    </row>
    <row r="374" spans="1:7" x14ac:dyDescent="0.25">
      <c r="A374" s="114" t="str">
        <f t="shared" si="37"/>
        <v/>
      </c>
      <c r="B374" s="115" t="str">
        <f t="shared" si="38"/>
        <v/>
      </c>
      <c r="C374" s="116" t="str">
        <f t="shared" si="39"/>
        <v/>
      </c>
      <c r="D374" s="117" t="str">
        <f t="shared" si="40"/>
        <v/>
      </c>
      <c r="E374" s="117" t="str">
        <f t="shared" si="41"/>
        <v/>
      </c>
      <c r="F374" s="117" t="str">
        <f t="shared" si="35"/>
        <v/>
      </c>
      <c r="G374" s="116" t="str">
        <f t="shared" si="36"/>
        <v/>
      </c>
    </row>
    <row r="375" spans="1:7" x14ac:dyDescent="0.25">
      <c r="A375" s="114" t="str">
        <f t="shared" si="37"/>
        <v/>
      </c>
      <c r="B375" s="115" t="str">
        <f t="shared" si="38"/>
        <v/>
      </c>
      <c r="C375" s="116" t="str">
        <f t="shared" si="39"/>
        <v/>
      </c>
      <c r="D375" s="117" t="str">
        <f t="shared" si="40"/>
        <v/>
      </c>
      <c r="E375" s="117" t="str">
        <f t="shared" si="41"/>
        <v/>
      </c>
      <c r="F375" s="117" t="str">
        <f t="shared" si="35"/>
        <v/>
      </c>
      <c r="G375" s="116" t="str">
        <f t="shared" si="36"/>
        <v/>
      </c>
    </row>
    <row r="376" spans="1:7" x14ac:dyDescent="0.25">
      <c r="A376" s="114" t="str">
        <f t="shared" si="37"/>
        <v/>
      </c>
      <c r="B376" s="115" t="str">
        <f t="shared" si="38"/>
        <v/>
      </c>
      <c r="C376" s="116" t="str">
        <f t="shared" si="39"/>
        <v/>
      </c>
      <c r="D376" s="117" t="str">
        <f t="shared" si="40"/>
        <v/>
      </c>
      <c r="E376" s="117" t="str">
        <f t="shared" si="41"/>
        <v/>
      </c>
      <c r="F376" s="117" t="str">
        <f t="shared" si="35"/>
        <v/>
      </c>
      <c r="G376" s="116" t="str">
        <f t="shared" si="36"/>
        <v/>
      </c>
    </row>
    <row r="377" spans="1:7" x14ac:dyDescent="0.25">
      <c r="A377" s="114" t="str">
        <f t="shared" si="37"/>
        <v/>
      </c>
      <c r="B377" s="115" t="str">
        <f t="shared" si="38"/>
        <v/>
      </c>
      <c r="C377" s="116" t="str">
        <f t="shared" si="39"/>
        <v/>
      </c>
      <c r="D377" s="117" t="str">
        <f t="shared" si="40"/>
        <v/>
      </c>
      <c r="E377" s="117" t="str">
        <f t="shared" si="41"/>
        <v/>
      </c>
      <c r="F377" s="117" t="str">
        <f t="shared" si="35"/>
        <v/>
      </c>
      <c r="G377" s="116" t="str">
        <f t="shared" si="36"/>
        <v/>
      </c>
    </row>
    <row r="378" spans="1:7" x14ac:dyDescent="0.25">
      <c r="A378" s="114" t="str">
        <f t="shared" si="37"/>
        <v/>
      </c>
      <c r="B378" s="115" t="str">
        <f t="shared" si="38"/>
        <v/>
      </c>
      <c r="C378" s="116" t="str">
        <f t="shared" si="39"/>
        <v/>
      </c>
      <c r="D378" s="117" t="str">
        <f t="shared" si="40"/>
        <v/>
      </c>
      <c r="E378" s="117" t="str">
        <f t="shared" si="41"/>
        <v/>
      </c>
      <c r="F378" s="117" t="str">
        <f t="shared" si="35"/>
        <v/>
      </c>
      <c r="G378" s="116" t="str">
        <f t="shared" si="36"/>
        <v/>
      </c>
    </row>
    <row r="379" spans="1:7" x14ac:dyDescent="0.25">
      <c r="A379" s="114" t="str">
        <f t="shared" si="37"/>
        <v/>
      </c>
      <c r="B379" s="115" t="str">
        <f t="shared" si="38"/>
        <v/>
      </c>
      <c r="C379" s="116" t="str">
        <f t="shared" si="39"/>
        <v/>
      </c>
      <c r="D379" s="117" t="str">
        <f t="shared" si="40"/>
        <v/>
      </c>
      <c r="E379" s="117" t="str">
        <f t="shared" si="41"/>
        <v/>
      </c>
      <c r="F379" s="117" t="str">
        <f t="shared" si="35"/>
        <v/>
      </c>
      <c r="G379" s="116" t="str">
        <f t="shared" si="36"/>
        <v/>
      </c>
    </row>
    <row r="380" spans="1:7" x14ac:dyDescent="0.25">
      <c r="A380" s="114" t="str">
        <f t="shared" si="37"/>
        <v/>
      </c>
      <c r="B380" s="115" t="str">
        <f t="shared" si="38"/>
        <v/>
      </c>
      <c r="C380" s="116" t="str">
        <f t="shared" si="39"/>
        <v/>
      </c>
      <c r="D380" s="117" t="str">
        <f t="shared" si="40"/>
        <v/>
      </c>
      <c r="E380" s="117" t="str">
        <f t="shared" si="41"/>
        <v/>
      </c>
      <c r="F380" s="117" t="str">
        <f t="shared" si="35"/>
        <v/>
      </c>
      <c r="G380" s="116" t="str">
        <f t="shared" si="36"/>
        <v/>
      </c>
    </row>
    <row r="381" spans="1:7" x14ac:dyDescent="0.25">
      <c r="A381" s="114" t="str">
        <f t="shared" si="37"/>
        <v/>
      </c>
      <c r="B381" s="115" t="str">
        <f t="shared" si="38"/>
        <v/>
      </c>
      <c r="C381" s="116" t="str">
        <f t="shared" si="39"/>
        <v/>
      </c>
      <c r="D381" s="117" t="str">
        <f t="shared" si="40"/>
        <v/>
      </c>
      <c r="E381" s="117" t="str">
        <f t="shared" si="41"/>
        <v/>
      </c>
      <c r="F381" s="117" t="str">
        <f t="shared" si="35"/>
        <v/>
      </c>
      <c r="G381" s="116" t="str">
        <f t="shared" si="36"/>
        <v/>
      </c>
    </row>
    <row r="382" spans="1:7" x14ac:dyDescent="0.25">
      <c r="A382" s="114" t="str">
        <f t="shared" si="37"/>
        <v/>
      </c>
      <c r="B382" s="115" t="str">
        <f t="shared" si="38"/>
        <v/>
      </c>
      <c r="C382" s="116" t="str">
        <f t="shared" si="39"/>
        <v/>
      </c>
      <c r="D382" s="117" t="str">
        <f t="shared" si="40"/>
        <v/>
      </c>
      <c r="E382" s="117" t="str">
        <f t="shared" si="41"/>
        <v/>
      </c>
      <c r="F382" s="117" t="str">
        <f t="shared" si="35"/>
        <v/>
      </c>
      <c r="G382" s="116" t="str">
        <f t="shared" si="36"/>
        <v/>
      </c>
    </row>
    <row r="383" spans="1:7" x14ac:dyDescent="0.25">
      <c r="A383" s="114" t="str">
        <f t="shared" si="37"/>
        <v/>
      </c>
      <c r="B383" s="115" t="str">
        <f t="shared" si="38"/>
        <v/>
      </c>
      <c r="C383" s="116" t="str">
        <f t="shared" si="39"/>
        <v/>
      </c>
      <c r="D383" s="117" t="str">
        <f t="shared" si="40"/>
        <v/>
      </c>
      <c r="E383" s="117" t="str">
        <f t="shared" si="41"/>
        <v/>
      </c>
      <c r="F383" s="117" t="str">
        <f t="shared" si="35"/>
        <v/>
      </c>
      <c r="G383" s="116" t="str">
        <f t="shared" si="36"/>
        <v/>
      </c>
    </row>
    <row r="384" spans="1:7" x14ac:dyDescent="0.25">
      <c r="A384" s="114" t="str">
        <f t="shared" si="37"/>
        <v/>
      </c>
      <c r="B384" s="115" t="str">
        <f t="shared" si="38"/>
        <v/>
      </c>
      <c r="C384" s="116" t="str">
        <f t="shared" si="39"/>
        <v/>
      </c>
      <c r="D384" s="117" t="str">
        <f t="shared" si="40"/>
        <v/>
      </c>
      <c r="E384" s="117" t="str">
        <f t="shared" si="41"/>
        <v/>
      </c>
      <c r="F384" s="117" t="str">
        <f t="shared" si="35"/>
        <v/>
      </c>
      <c r="G384" s="116" t="str">
        <f t="shared" si="36"/>
        <v/>
      </c>
    </row>
    <row r="385" spans="1:7" x14ac:dyDescent="0.25">
      <c r="A385" s="114" t="str">
        <f t="shared" si="37"/>
        <v/>
      </c>
      <c r="B385" s="115" t="str">
        <f t="shared" si="38"/>
        <v/>
      </c>
      <c r="C385" s="116" t="str">
        <f t="shared" si="39"/>
        <v/>
      </c>
      <c r="D385" s="117" t="str">
        <f t="shared" si="40"/>
        <v/>
      </c>
      <c r="E385" s="117" t="str">
        <f t="shared" si="41"/>
        <v/>
      </c>
      <c r="F385" s="117" t="str">
        <f t="shared" si="35"/>
        <v/>
      </c>
      <c r="G385" s="116" t="str">
        <f t="shared" si="36"/>
        <v/>
      </c>
    </row>
    <row r="386" spans="1:7" x14ac:dyDescent="0.25">
      <c r="A386" s="114" t="str">
        <f t="shared" si="37"/>
        <v/>
      </c>
      <c r="B386" s="115" t="str">
        <f t="shared" si="38"/>
        <v/>
      </c>
      <c r="C386" s="116" t="str">
        <f t="shared" si="39"/>
        <v/>
      </c>
      <c r="D386" s="117" t="str">
        <f t="shared" si="40"/>
        <v/>
      </c>
      <c r="E386" s="117" t="str">
        <f t="shared" si="41"/>
        <v/>
      </c>
      <c r="F386" s="117" t="str">
        <f t="shared" si="35"/>
        <v/>
      </c>
      <c r="G386" s="116" t="str">
        <f t="shared" si="36"/>
        <v/>
      </c>
    </row>
    <row r="387" spans="1:7" x14ac:dyDescent="0.25">
      <c r="A387" s="114" t="str">
        <f t="shared" si="37"/>
        <v/>
      </c>
      <c r="B387" s="115" t="str">
        <f t="shared" si="38"/>
        <v/>
      </c>
      <c r="C387" s="116" t="str">
        <f t="shared" si="39"/>
        <v/>
      </c>
      <c r="D387" s="117" t="str">
        <f t="shared" si="40"/>
        <v/>
      </c>
      <c r="E387" s="117" t="str">
        <f t="shared" si="41"/>
        <v/>
      </c>
      <c r="F387" s="117" t="str">
        <f t="shared" si="35"/>
        <v/>
      </c>
      <c r="G387" s="116" t="str">
        <f t="shared" si="36"/>
        <v/>
      </c>
    </row>
    <row r="388" spans="1:7" x14ac:dyDescent="0.25">
      <c r="A388" s="114" t="str">
        <f t="shared" si="37"/>
        <v/>
      </c>
      <c r="B388" s="115" t="str">
        <f t="shared" si="38"/>
        <v/>
      </c>
      <c r="C388" s="116" t="str">
        <f t="shared" si="39"/>
        <v/>
      </c>
      <c r="D388" s="117" t="str">
        <f t="shared" si="40"/>
        <v/>
      </c>
      <c r="E388" s="117" t="str">
        <f t="shared" si="41"/>
        <v/>
      </c>
      <c r="F388" s="117" t="str">
        <f t="shared" si="35"/>
        <v/>
      </c>
      <c r="G388" s="116" t="str">
        <f t="shared" si="36"/>
        <v/>
      </c>
    </row>
    <row r="389" spans="1:7" x14ac:dyDescent="0.25">
      <c r="A389" s="114" t="str">
        <f t="shared" si="37"/>
        <v/>
      </c>
      <c r="B389" s="115" t="str">
        <f t="shared" si="38"/>
        <v/>
      </c>
      <c r="C389" s="116" t="str">
        <f t="shared" si="39"/>
        <v/>
      </c>
      <c r="D389" s="117" t="str">
        <f t="shared" si="40"/>
        <v/>
      </c>
      <c r="E389" s="117" t="str">
        <f t="shared" si="41"/>
        <v/>
      </c>
      <c r="F389" s="117" t="str">
        <f t="shared" si="35"/>
        <v/>
      </c>
      <c r="G389" s="116" t="str">
        <f t="shared" si="36"/>
        <v/>
      </c>
    </row>
    <row r="390" spans="1:7" x14ac:dyDescent="0.25">
      <c r="A390" s="114" t="str">
        <f t="shared" si="37"/>
        <v/>
      </c>
      <c r="B390" s="115" t="str">
        <f t="shared" si="38"/>
        <v/>
      </c>
      <c r="C390" s="116" t="str">
        <f t="shared" si="39"/>
        <v/>
      </c>
      <c r="D390" s="117" t="str">
        <f t="shared" si="40"/>
        <v/>
      </c>
      <c r="E390" s="117" t="str">
        <f t="shared" si="41"/>
        <v/>
      </c>
      <c r="F390" s="117" t="str">
        <f t="shared" si="35"/>
        <v/>
      </c>
      <c r="G390" s="116" t="str">
        <f t="shared" si="36"/>
        <v/>
      </c>
    </row>
    <row r="391" spans="1:7" x14ac:dyDescent="0.25">
      <c r="A391" s="114" t="str">
        <f t="shared" si="37"/>
        <v/>
      </c>
      <c r="B391" s="115" t="str">
        <f t="shared" si="38"/>
        <v/>
      </c>
      <c r="C391" s="116" t="str">
        <f t="shared" si="39"/>
        <v/>
      </c>
      <c r="D391" s="117" t="str">
        <f t="shared" si="40"/>
        <v/>
      </c>
      <c r="E391" s="117" t="str">
        <f t="shared" si="41"/>
        <v/>
      </c>
      <c r="F391" s="117" t="str">
        <f t="shared" si="35"/>
        <v/>
      </c>
      <c r="G391" s="116" t="str">
        <f t="shared" si="36"/>
        <v/>
      </c>
    </row>
    <row r="392" spans="1:7" x14ac:dyDescent="0.25">
      <c r="A392" s="114" t="str">
        <f t="shared" si="37"/>
        <v/>
      </c>
      <c r="B392" s="115" t="str">
        <f t="shared" si="38"/>
        <v/>
      </c>
      <c r="C392" s="116" t="str">
        <f t="shared" si="39"/>
        <v/>
      </c>
      <c r="D392" s="117" t="str">
        <f t="shared" si="40"/>
        <v/>
      </c>
      <c r="E392" s="117" t="str">
        <f t="shared" si="41"/>
        <v/>
      </c>
      <c r="F392" s="117" t="str">
        <f t="shared" si="35"/>
        <v/>
      </c>
      <c r="G392" s="116" t="str">
        <f t="shared" si="36"/>
        <v/>
      </c>
    </row>
    <row r="393" spans="1:7" x14ac:dyDescent="0.25">
      <c r="A393" s="114" t="str">
        <f t="shared" si="37"/>
        <v/>
      </c>
      <c r="B393" s="115" t="str">
        <f t="shared" si="38"/>
        <v/>
      </c>
      <c r="C393" s="116" t="str">
        <f t="shared" si="39"/>
        <v/>
      </c>
      <c r="D393" s="117" t="str">
        <f t="shared" si="40"/>
        <v/>
      </c>
      <c r="E393" s="117" t="str">
        <f t="shared" si="41"/>
        <v/>
      </c>
      <c r="F393" s="117" t="str">
        <f t="shared" si="35"/>
        <v/>
      </c>
      <c r="G393" s="116" t="str">
        <f t="shared" si="36"/>
        <v/>
      </c>
    </row>
    <row r="394" spans="1:7" x14ac:dyDescent="0.25">
      <c r="A394" s="114" t="str">
        <f t="shared" si="37"/>
        <v/>
      </c>
      <c r="B394" s="115" t="str">
        <f t="shared" si="38"/>
        <v/>
      </c>
      <c r="C394" s="116" t="str">
        <f t="shared" si="39"/>
        <v/>
      </c>
      <c r="D394" s="117" t="str">
        <f t="shared" si="40"/>
        <v/>
      </c>
      <c r="E394" s="117" t="str">
        <f t="shared" si="41"/>
        <v/>
      </c>
      <c r="F394" s="117" t="str">
        <f t="shared" si="35"/>
        <v/>
      </c>
      <c r="G394" s="116" t="str">
        <f t="shared" si="36"/>
        <v/>
      </c>
    </row>
    <row r="395" spans="1:7" x14ac:dyDescent="0.25">
      <c r="A395" s="114" t="str">
        <f t="shared" si="37"/>
        <v/>
      </c>
      <c r="B395" s="115" t="str">
        <f t="shared" si="38"/>
        <v/>
      </c>
      <c r="C395" s="116" t="str">
        <f t="shared" si="39"/>
        <v/>
      </c>
      <c r="D395" s="117" t="str">
        <f t="shared" si="40"/>
        <v/>
      </c>
      <c r="E395" s="117" t="str">
        <f t="shared" si="41"/>
        <v/>
      </c>
      <c r="F395" s="117" t="str">
        <f t="shared" si="35"/>
        <v/>
      </c>
      <c r="G395" s="116" t="str">
        <f t="shared" si="36"/>
        <v/>
      </c>
    </row>
    <row r="396" spans="1:7" x14ac:dyDescent="0.25">
      <c r="A396" s="114" t="str">
        <f t="shared" si="37"/>
        <v/>
      </c>
      <c r="B396" s="115" t="str">
        <f t="shared" si="38"/>
        <v/>
      </c>
      <c r="C396" s="116" t="str">
        <f t="shared" si="39"/>
        <v/>
      </c>
      <c r="D396" s="117" t="str">
        <f t="shared" si="40"/>
        <v/>
      </c>
      <c r="E396" s="117" t="str">
        <f t="shared" si="41"/>
        <v/>
      </c>
      <c r="F396" s="117" t="str">
        <f t="shared" si="35"/>
        <v/>
      </c>
      <c r="G396" s="116" t="str">
        <f t="shared" si="36"/>
        <v/>
      </c>
    </row>
    <row r="397" spans="1:7" x14ac:dyDescent="0.25">
      <c r="A397" s="114" t="str">
        <f t="shared" si="37"/>
        <v/>
      </c>
      <c r="B397" s="115" t="str">
        <f t="shared" si="38"/>
        <v/>
      </c>
      <c r="C397" s="116" t="str">
        <f t="shared" si="39"/>
        <v/>
      </c>
      <c r="D397" s="117" t="str">
        <f t="shared" si="40"/>
        <v/>
      </c>
      <c r="E397" s="117" t="str">
        <f t="shared" si="41"/>
        <v/>
      </c>
      <c r="F397" s="117" t="str">
        <f t="shared" si="35"/>
        <v/>
      </c>
      <c r="G397" s="116" t="str">
        <f t="shared" si="36"/>
        <v/>
      </c>
    </row>
    <row r="398" spans="1:7" x14ac:dyDescent="0.25">
      <c r="A398" s="114" t="str">
        <f t="shared" si="37"/>
        <v/>
      </c>
      <c r="B398" s="115" t="str">
        <f t="shared" si="38"/>
        <v/>
      </c>
      <c r="C398" s="116" t="str">
        <f t="shared" si="39"/>
        <v/>
      </c>
      <c r="D398" s="117" t="str">
        <f t="shared" si="40"/>
        <v/>
      </c>
      <c r="E398" s="117" t="str">
        <f t="shared" si="41"/>
        <v/>
      </c>
      <c r="F398" s="117" t="str">
        <f t="shared" si="35"/>
        <v/>
      </c>
      <c r="G398" s="116" t="str">
        <f t="shared" si="36"/>
        <v/>
      </c>
    </row>
    <row r="399" spans="1:7" x14ac:dyDescent="0.25">
      <c r="A399" s="114" t="str">
        <f t="shared" si="37"/>
        <v/>
      </c>
      <c r="B399" s="115" t="str">
        <f t="shared" si="38"/>
        <v/>
      </c>
      <c r="C399" s="116" t="str">
        <f t="shared" si="39"/>
        <v/>
      </c>
      <c r="D399" s="117" t="str">
        <f t="shared" si="40"/>
        <v/>
      </c>
      <c r="E399" s="117" t="str">
        <f t="shared" si="41"/>
        <v/>
      </c>
      <c r="F399" s="117" t="str">
        <f t="shared" si="35"/>
        <v/>
      </c>
      <c r="G399" s="116" t="str">
        <f t="shared" si="36"/>
        <v/>
      </c>
    </row>
    <row r="400" spans="1:7" x14ac:dyDescent="0.25">
      <c r="A400" s="114" t="str">
        <f t="shared" si="37"/>
        <v/>
      </c>
      <c r="B400" s="115" t="str">
        <f t="shared" si="38"/>
        <v/>
      </c>
      <c r="C400" s="116" t="str">
        <f t="shared" si="39"/>
        <v/>
      </c>
      <c r="D400" s="117" t="str">
        <f t="shared" si="40"/>
        <v/>
      </c>
      <c r="E400" s="117" t="str">
        <f t="shared" si="41"/>
        <v/>
      </c>
      <c r="F400" s="117" t="str">
        <f t="shared" ref="F400:F463" si="42">IF(B400="","",SUM(D400:E400))</f>
        <v/>
      </c>
      <c r="G400" s="116" t="str">
        <f t="shared" ref="G400:G463" si="43">IF(B400="","",SUM(C400)-SUM(E400))</f>
        <v/>
      </c>
    </row>
    <row r="401" spans="1:7" x14ac:dyDescent="0.25">
      <c r="A401" s="114" t="str">
        <f t="shared" ref="A401:A464" si="44">IF(B401="","",EDATE(A400,1))</f>
        <v/>
      </c>
      <c r="B401" s="115" t="str">
        <f t="shared" ref="B401:B464" si="45">IF(B400="","",IF(SUM(B400)+1&lt;=$E$7,SUM(B400)+1,""))</f>
        <v/>
      </c>
      <c r="C401" s="116" t="str">
        <f t="shared" ref="C401:C464" si="46">IF(B401="","",G400)</f>
        <v/>
      </c>
      <c r="D401" s="117" t="str">
        <f t="shared" ref="D401:D464" si="47">IF(B401="","",IPMT($E$11/12,B401,$E$7,-$E$8,$E$9,0))</f>
        <v/>
      </c>
      <c r="E401" s="117" t="str">
        <f t="shared" ref="E401:E464" si="48">IF(B401="","",PPMT($E$11/12,B401,$E$7,-$E$8,$E$9,0))</f>
        <v/>
      </c>
      <c r="F401" s="117" t="str">
        <f t="shared" si="42"/>
        <v/>
      </c>
      <c r="G401" s="116" t="str">
        <f t="shared" si="43"/>
        <v/>
      </c>
    </row>
    <row r="402" spans="1:7" x14ac:dyDescent="0.25">
      <c r="A402" s="114" t="str">
        <f t="shared" si="44"/>
        <v/>
      </c>
      <c r="B402" s="115" t="str">
        <f t="shared" si="45"/>
        <v/>
      </c>
      <c r="C402" s="116" t="str">
        <f t="shared" si="46"/>
        <v/>
      </c>
      <c r="D402" s="117" t="str">
        <f t="shared" si="47"/>
        <v/>
      </c>
      <c r="E402" s="117" t="str">
        <f t="shared" si="48"/>
        <v/>
      </c>
      <c r="F402" s="117" t="str">
        <f t="shared" si="42"/>
        <v/>
      </c>
      <c r="G402" s="116" t="str">
        <f t="shared" si="43"/>
        <v/>
      </c>
    </row>
    <row r="403" spans="1:7" x14ac:dyDescent="0.25">
      <c r="A403" s="114" t="str">
        <f t="shared" si="44"/>
        <v/>
      </c>
      <c r="B403" s="115" t="str">
        <f t="shared" si="45"/>
        <v/>
      </c>
      <c r="C403" s="116" t="str">
        <f t="shared" si="46"/>
        <v/>
      </c>
      <c r="D403" s="117" t="str">
        <f t="shared" si="47"/>
        <v/>
      </c>
      <c r="E403" s="117" t="str">
        <f t="shared" si="48"/>
        <v/>
      </c>
      <c r="F403" s="117" t="str">
        <f t="shared" si="42"/>
        <v/>
      </c>
      <c r="G403" s="116" t="str">
        <f t="shared" si="43"/>
        <v/>
      </c>
    </row>
    <row r="404" spans="1:7" x14ac:dyDescent="0.25">
      <c r="A404" s="114" t="str">
        <f t="shared" si="44"/>
        <v/>
      </c>
      <c r="B404" s="115" t="str">
        <f t="shared" si="45"/>
        <v/>
      </c>
      <c r="C404" s="116" t="str">
        <f t="shared" si="46"/>
        <v/>
      </c>
      <c r="D404" s="117" t="str">
        <f t="shared" si="47"/>
        <v/>
      </c>
      <c r="E404" s="117" t="str">
        <f t="shared" si="48"/>
        <v/>
      </c>
      <c r="F404" s="117" t="str">
        <f t="shared" si="42"/>
        <v/>
      </c>
      <c r="G404" s="116" t="str">
        <f t="shared" si="43"/>
        <v/>
      </c>
    </row>
    <row r="405" spans="1:7" x14ac:dyDescent="0.25">
      <c r="A405" s="114" t="str">
        <f t="shared" si="44"/>
        <v/>
      </c>
      <c r="B405" s="115" t="str">
        <f t="shared" si="45"/>
        <v/>
      </c>
      <c r="C405" s="116" t="str">
        <f t="shared" si="46"/>
        <v/>
      </c>
      <c r="D405" s="117" t="str">
        <f t="shared" si="47"/>
        <v/>
      </c>
      <c r="E405" s="117" t="str">
        <f t="shared" si="48"/>
        <v/>
      </c>
      <c r="F405" s="117" t="str">
        <f t="shared" si="42"/>
        <v/>
      </c>
      <c r="G405" s="116" t="str">
        <f t="shared" si="43"/>
        <v/>
      </c>
    </row>
    <row r="406" spans="1:7" x14ac:dyDescent="0.25">
      <c r="A406" s="114" t="str">
        <f t="shared" si="44"/>
        <v/>
      </c>
      <c r="B406" s="115" t="str">
        <f t="shared" si="45"/>
        <v/>
      </c>
      <c r="C406" s="116" t="str">
        <f t="shared" si="46"/>
        <v/>
      </c>
      <c r="D406" s="117" t="str">
        <f t="shared" si="47"/>
        <v/>
      </c>
      <c r="E406" s="117" t="str">
        <f t="shared" si="48"/>
        <v/>
      </c>
      <c r="F406" s="117" t="str">
        <f t="shared" si="42"/>
        <v/>
      </c>
      <c r="G406" s="116" t="str">
        <f t="shared" si="43"/>
        <v/>
      </c>
    </row>
    <row r="407" spans="1:7" x14ac:dyDescent="0.25">
      <c r="A407" s="114" t="str">
        <f t="shared" si="44"/>
        <v/>
      </c>
      <c r="B407" s="115" t="str">
        <f t="shared" si="45"/>
        <v/>
      </c>
      <c r="C407" s="116" t="str">
        <f t="shared" si="46"/>
        <v/>
      </c>
      <c r="D407" s="117" t="str">
        <f t="shared" si="47"/>
        <v/>
      </c>
      <c r="E407" s="117" t="str">
        <f t="shared" si="48"/>
        <v/>
      </c>
      <c r="F407" s="117" t="str">
        <f t="shared" si="42"/>
        <v/>
      </c>
      <c r="G407" s="116" t="str">
        <f t="shared" si="43"/>
        <v/>
      </c>
    </row>
    <row r="408" spans="1:7" x14ac:dyDescent="0.25">
      <c r="A408" s="114" t="str">
        <f t="shared" si="44"/>
        <v/>
      </c>
      <c r="B408" s="115" t="str">
        <f t="shared" si="45"/>
        <v/>
      </c>
      <c r="C408" s="116" t="str">
        <f t="shared" si="46"/>
        <v/>
      </c>
      <c r="D408" s="117" t="str">
        <f t="shared" si="47"/>
        <v/>
      </c>
      <c r="E408" s="117" t="str">
        <f t="shared" si="48"/>
        <v/>
      </c>
      <c r="F408" s="117" t="str">
        <f t="shared" si="42"/>
        <v/>
      </c>
      <c r="G408" s="116" t="str">
        <f t="shared" si="43"/>
        <v/>
      </c>
    </row>
    <row r="409" spans="1:7" x14ac:dyDescent="0.25">
      <c r="A409" s="114" t="str">
        <f t="shared" si="44"/>
        <v/>
      </c>
      <c r="B409" s="115" t="str">
        <f t="shared" si="45"/>
        <v/>
      </c>
      <c r="C409" s="116" t="str">
        <f t="shared" si="46"/>
        <v/>
      </c>
      <c r="D409" s="117" t="str">
        <f t="shared" si="47"/>
        <v/>
      </c>
      <c r="E409" s="117" t="str">
        <f t="shared" si="48"/>
        <v/>
      </c>
      <c r="F409" s="117" t="str">
        <f t="shared" si="42"/>
        <v/>
      </c>
      <c r="G409" s="116" t="str">
        <f t="shared" si="43"/>
        <v/>
      </c>
    </row>
    <row r="410" spans="1:7" x14ac:dyDescent="0.25">
      <c r="A410" s="114" t="str">
        <f t="shared" si="44"/>
        <v/>
      </c>
      <c r="B410" s="115" t="str">
        <f t="shared" si="45"/>
        <v/>
      </c>
      <c r="C410" s="116" t="str">
        <f t="shared" si="46"/>
        <v/>
      </c>
      <c r="D410" s="117" t="str">
        <f t="shared" si="47"/>
        <v/>
      </c>
      <c r="E410" s="117" t="str">
        <f t="shared" si="48"/>
        <v/>
      </c>
      <c r="F410" s="117" t="str">
        <f t="shared" si="42"/>
        <v/>
      </c>
      <c r="G410" s="116" t="str">
        <f t="shared" si="43"/>
        <v/>
      </c>
    </row>
    <row r="411" spans="1:7" x14ac:dyDescent="0.25">
      <c r="A411" s="114" t="str">
        <f t="shared" si="44"/>
        <v/>
      </c>
      <c r="B411" s="115" t="str">
        <f t="shared" si="45"/>
        <v/>
      </c>
      <c r="C411" s="116" t="str">
        <f t="shared" si="46"/>
        <v/>
      </c>
      <c r="D411" s="117" t="str">
        <f t="shared" si="47"/>
        <v/>
      </c>
      <c r="E411" s="117" t="str">
        <f t="shared" si="48"/>
        <v/>
      </c>
      <c r="F411" s="117" t="str">
        <f t="shared" si="42"/>
        <v/>
      </c>
      <c r="G411" s="116" t="str">
        <f t="shared" si="43"/>
        <v/>
      </c>
    </row>
    <row r="412" spans="1:7" x14ac:dyDescent="0.25">
      <c r="A412" s="114" t="str">
        <f t="shared" si="44"/>
        <v/>
      </c>
      <c r="B412" s="115" t="str">
        <f t="shared" si="45"/>
        <v/>
      </c>
      <c r="C412" s="116" t="str">
        <f t="shared" si="46"/>
        <v/>
      </c>
      <c r="D412" s="117" t="str">
        <f t="shared" si="47"/>
        <v/>
      </c>
      <c r="E412" s="117" t="str">
        <f t="shared" si="48"/>
        <v/>
      </c>
      <c r="F412" s="117" t="str">
        <f t="shared" si="42"/>
        <v/>
      </c>
      <c r="G412" s="116" t="str">
        <f t="shared" si="43"/>
        <v/>
      </c>
    </row>
    <row r="413" spans="1:7" x14ac:dyDescent="0.25">
      <c r="A413" s="114" t="str">
        <f t="shared" si="44"/>
        <v/>
      </c>
      <c r="B413" s="115" t="str">
        <f t="shared" si="45"/>
        <v/>
      </c>
      <c r="C413" s="116" t="str">
        <f t="shared" si="46"/>
        <v/>
      </c>
      <c r="D413" s="117" t="str">
        <f t="shared" si="47"/>
        <v/>
      </c>
      <c r="E413" s="117" t="str">
        <f t="shared" si="48"/>
        <v/>
      </c>
      <c r="F413" s="117" t="str">
        <f t="shared" si="42"/>
        <v/>
      </c>
      <c r="G413" s="116" t="str">
        <f t="shared" si="43"/>
        <v/>
      </c>
    </row>
    <row r="414" spans="1:7" x14ac:dyDescent="0.25">
      <c r="A414" s="114" t="str">
        <f t="shared" si="44"/>
        <v/>
      </c>
      <c r="B414" s="115" t="str">
        <f t="shared" si="45"/>
        <v/>
      </c>
      <c r="C414" s="116" t="str">
        <f t="shared" si="46"/>
        <v/>
      </c>
      <c r="D414" s="117" t="str">
        <f t="shared" si="47"/>
        <v/>
      </c>
      <c r="E414" s="117" t="str">
        <f t="shared" si="48"/>
        <v/>
      </c>
      <c r="F414" s="117" t="str">
        <f t="shared" si="42"/>
        <v/>
      </c>
      <c r="G414" s="116" t="str">
        <f t="shared" si="43"/>
        <v/>
      </c>
    </row>
    <row r="415" spans="1:7" x14ac:dyDescent="0.25">
      <c r="A415" s="114" t="str">
        <f t="shared" si="44"/>
        <v/>
      </c>
      <c r="B415" s="115" t="str">
        <f t="shared" si="45"/>
        <v/>
      </c>
      <c r="C415" s="116" t="str">
        <f t="shared" si="46"/>
        <v/>
      </c>
      <c r="D415" s="117" t="str">
        <f t="shared" si="47"/>
        <v/>
      </c>
      <c r="E415" s="117" t="str">
        <f t="shared" si="48"/>
        <v/>
      </c>
      <c r="F415" s="117" t="str">
        <f t="shared" si="42"/>
        <v/>
      </c>
      <c r="G415" s="116" t="str">
        <f t="shared" si="43"/>
        <v/>
      </c>
    </row>
    <row r="416" spans="1:7" x14ac:dyDescent="0.25">
      <c r="A416" s="114" t="str">
        <f t="shared" si="44"/>
        <v/>
      </c>
      <c r="B416" s="115" t="str">
        <f t="shared" si="45"/>
        <v/>
      </c>
      <c r="C416" s="116" t="str">
        <f t="shared" si="46"/>
        <v/>
      </c>
      <c r="D416" s="117" t="str">
        <f t="shared" si="47"/>
        <v/>
      </c>
      <c r="E416" s="117" t="str">
        <f t="shared" si="48"/>
        <v/>
      </c>
      <c r="F416" s="117" t="str">
        <f t="shared" si="42"/>
        <v/>
      </c>
      <c r="G416" s="116" t="str">
        <f t="shared" si="43"/>
        <v/>
      </c>
    </row>
    <row r="417" spans="1:7" x14ac:dyDescent="0.25">
      <c r="A417" s="114" t="str">
        <f t="shared" si="44"/>
        <v/>
      </c>
      <c r="B417" s="115" t="str">
        <f t="shared" si="45"/>
        <v/>
      </c>
      <c r="C417" s="116" t="str">
        <f t="shared" si="46"/>
        <v/>
      </c>
      <c r="D417" s="117" t="str">
        <f t="shared" si="47"/>
        <v/>
      </c>
      <c r="E417" s="117" t="str">
        <f t="shared" si="48"/>
        <v/>
      </c>
      <c r="F417" s="117" t="str">
        <f t="shared" si="42"/>
        <v/>
      </c>
      <c r="G417" s="116" t="str">
        <f t="shared" si="43"/>
        <v/>
      </c>
    </row>
    <row r="418" spans="1:7" x14ac:dyDescent="0.25">
      <c r="A418" s="114" t="str">
        <f t="shared" si="44"/>
        <v/>
      </c>
      <c r="B418" s="115" t="str">
        <f t="shared" si="45"/>
        <v/>
      </c>
      <c r="C418" s="116" t="str">
        <f t="shared" si="46"/>
        <v/>
      </c>
      <c r="D418" s="117" t="str">
        <f t="shared" si="47"/>
        <v/>
      </c>
      <c r="E418" s="117" t="str">
        <f t="shared" si="48"/>
        <v/>
      </c>
      <c r="F418" s="117" t="str">
        <f t="shared" si="42"/>
        <v/>
      </c>
      <c r="G418" s="116" t="str">
        <f t="shared" si="43"/>
        <v/>
      </c>
    </row>
    <row r="419" spans="1:7" x14ac:dyDescent="0.25">
      <c r="A419" s="114" t="str">
        <f t="shared" si="44"/>
        <v/>
      </c>
      <c r="B419" s="115" t="str">
        <f t="shared" si="45"/>
        <v/>
      </c>
      <c r="C419" s="116" t="str">
        <f t="shared" si="46"/>
        <v/>
      </c>
      <c r="D419" s="117" t="str">
        <f t="shared" si="47"/>
        <v/>
      </c>
      <c r="E419" s="117" t="str">
        <f t="shared" si="48"/>
        <v/>
      </c>
      <c r="F419" s="117" t="str">
        <f t="shared" si="42"/>
        <v/>
      </c>
      <c r="G419" s="116" t="str">
        <f t="shared" si="43"/>
        <v/>
      </c>
    </row>
    <row r="420" spans="1:7" x14ac:dyDescent="0.25">
      <c r="A420" s="114" t="str">
        <f t="shared" si="44"/>
        <v/>
      </c>
      <c r="B420" s="115" t="str">
        <f t="shared" si="45"/>
        <v/>
      </c>
      <c r="C420" s="116" t="str">
        <f t="shared" si="46"/>
        <v/>
      </c>
      <c r="D420" s="117" t="str">
        <f t="shared" si="47"/>
        <v/>
      </c>
      <c r="E420" s="117" t="str">
        <f t="shared" si="48"/>
        <v/>
      </c>
      <c r="F420" s="117" t="str">
        <f t="shared" si="42"/>
        <v/>
      </c>
      <c r="G420" s="116" t="str">
        <f t="shared" si="43"/>
        <v/>
      </c>
    </row>
    <row r="421" spans="1:7" x14ac:dyDescent="0.25">
      <c r="A421" s="114" t="str">
        <f t="shared" si="44"/>
        <v/>
      </c>
      <c r="B421" s="115" t="str">
        <f t="shared" si="45"/>
        <v/>
      </c>
      <c r="C421" s="116" t="str">
        <f t="shared" si="46"/>
        <v/>
      </c>
      <c r="D421" s="117" t="str">
        <f t="shared" si="47"/>
        <v/>
      </c>
      <c r="E421" s="117" t="str">
        <f t="shared" si="48"/>
        <v/>
      </c>
      <c r="F421" s="117" t="str">
        <f t="shared" si="42"/>
        <v/>
      </c>
      <c r="G421" s="116" t="str">
        <f t="shared" si="43"/>
        <v/>
      </c>
    </row>
    <row r="422" spans="1:7" x14ac:dyDescent="0.25">
      <c r="A422" s="114" t="str">
        <f t="shared" si="44"/>
        <v/>
      </c>
      <c r="B422" s="115" t="str">
        <f t="shared" si="45"/>
        <v/>
      </c>
      <c r="C422" s="116" t="str">
        <f t="shared" si="46"/>
        <v/>
      </c>
      <c r="D422" s="117" t="str">
        <f t="shared" si="47"/>
        <v/>
      </c>
      <c r="E422" s="117" t="str">
        <f t="shared" si="48"/>
        <v/>
      </c>
      <c r="F422" s="117" t="str">
        <f t="shared" si="42"/>
        <v/>
      </c>
      <c r="G422" s="116" t="str">
        <f t="shared" si="43"/>
        <v/>
      </c>
    </row>
    <row r="423" spans="1:7" x14ac:dyDescent="0.25">
      <c r="A423" s="114" t="str">
        <f t="shared" si="44"/>
        <v/>
      </c>
      <c r="B423" s="115" t="str">
        <f t="shared" si="45"/>
        <v/>
      </c>
      <c r="C423" s="116" t="str">
        <f t="shared" si="46"/>
        <v/>
      </c>
      <c r="D423" s="117" t="str">
        <f t="shared" si="47"/>
        <v/>
      </c>
      <c r="E423" s="117" t="str">
        <f t="shared" si="48"/>
        <v/>
      </c>
      <c r="F423" s="117" t="str">
        <f t="shared" si="42"/>
        <v/>
      </c>
      <c r="G423" s="116" t="str">
        <f t="shared" si="43"/>
        <v/>
      </c>
    </row>
    <row r="424" spans="1:7" x14ac:dyDescent="0.25">
      <c r="A424" s="114" t="str">
        <f t="shared" si="44"/>
        <v/>
      </c>
      <c r="B424" s="115" t="str">
        <f t="shared" si="45"/>
        <v/>
      </c>
      <c r="C424" s="116" t="str">
        <f t="shared" si="46"/>
        <v/>
      </c>
      <c r="D424" s="117" t="str">
        <f t="shared" si="47"/>
        <v/>
      </c>
      <c r="E424" s="117" t="str">
        <f t="shared" si="48"/>
        <v/>
      </c>
      <c r="F424" s="117" t="str">
        <f t="shared" si="42"/>
        <v/>
      </c>
      <c r="G424" s="116" t="str">
        <f t="shared" si="43"/>
        <v/>
      </c>
    </row>
    <row r="425" spans="1:7" x14ac:dyDescent="0.25">
      <c r="A425" s="114" t="str">
        <f t="shared" si="44"/>
        <v/>
      </c>
      <c r="B425" s="115" t="str">
        <f t="shared" si="45"/>
        <v/>
      </c>
      <c r="C425" s="116" t="str">
        <f t="shared" si="46"/>
        <v/>
      </c>
      <c r="D425" s="117" t="str">
        <f t="shared" si="47"/>
        <v/>
      </c>
      <c r="E425" s="117" t="str">
        <f t="shared" si="48"/>
        <v/>
      </c>
      <c r="F425" s="117" t="str">
        <f t="shared" si="42"/>
        <v/>
      </c>
      <c r="G425" s="116" t="str">
        <f t="shared" si="43"/>
        <v/>
      </c>
    </row>
    <row r="426" spans="1:7" x14ac:dyDescent="0.25">
      <c r="A426" s="114" t="str">
        <f t="shared" si="44"/>
        <v/>
      </c>
      <c r="B426" s="115" t="str">
        <f t="shared" si="45"/>
        <v/>
      </c>
      <c r="C426" s="116" t="str">
        <f t="shared" si="46"/>
        <v/>
      </c>
      <c r="D426" s="117" t="str">
        <f t="shared" si="47"/>
        <v/>
      </c>
      <c r="E426" s="117" t="str">
        <f t="shared" si="48"/>
        <v/>
      </c>
      <c r="F426" s="117" t="str">
        <f t="shared" si="42"/>
        <v/>
      </c>
      <c r="G426" s="116" t="str">
        <f t="shared" si="43"/>
        <v/>
      </c>
    </row>
    <row r="427" spans="1:7" x14ac:dyDescent="0.25">
      <c r="A427" s="114" t="str">
        <f t="shared" si="44"/>
        <v/>
      </c>
      <c r="B427" s="115" t="str">
        <f t="shared" si="45"/>
        <v/>
      </c>
      <c r="C427" s="116" t="str">
        <f t="shared" si="46"/>
        <v/>
      </c>
      <c r="D427" s="117" t="str">
        <f t="shared" si="47"/>
        <v/>
      </c>
      <c r="E427" s="117" t="str">
        <f t="shared" si="48"/>
        <v/>
      </c>
      <c r="F427" s="117" t="str">
        <f t="shared" si="42"/>
        <v/>
      </c>
      <c r="G427" s="116" t="str">
        <f t="shared" si="43"/>
        <v/>
      </c>
    </row>
    <row r="428" spans="1:7" x14ac:dyDescent="0.25">
      <c r="A428" s="114" t="str">
        <f t="shared" si="44"/>
        <v/>
      </c>
      <c r="B428" s="115" t="str">
        <f t="shared" si="45"/>
        <v/>
      </c>
      <c r="C428" s="116" t="str">
        <f t="shared" si="46"/>
        <v/>
      </c>
      <c r="D428" s="117" t="str">
        <f t="shared" si="47"/>
        <v/>
      </c>
      <c r="E428" s="117" t="str">
        <f t="shared" si="48"/>
        <v/>
      </c>
      <c r="F428" s="117" t="str">
        <f t="shared" si="42"/>
        <v/>
      </c>
      <c r="G428" s="116" t="str">
        <f t="shared" si="43"/>
        <v/>
      </c>
    </row>
    <row r="429" spans="1:7" x14ac:dyDescent="0.25">
      <c r="A429" s="114" t="str">
        <f t="shared" si="44"/>
        <v/>
      </c>
      <c r="B429" s="115" t="str">
        <f t="shared" si="45"/>
        <v/>
      </c>
      <c r="C429" s="116" t="str">
        <f t="shared" si="46"/>
        <v/>
      </c>
      <c r="D429" s="117" t="str">
        <f t="shared" si="47"/>
        <v/>
      </c>
      <c r="E429" s="117" t="str">
        <f t="shared" si="48"/>
        <v/>
      </c>
      <c r="F429" s="117" t="str">
        <f t="shared" si="42"/>
        <v/>
      </c>
      <c r="G429" s="116" t="str">
        <f t="shared" si="43"/>
        <v/>
      </c>
    </row>
    <row r="430" spans="1:7" x14ac:dyDescent="0.25">
      <c r="A430" s="114" t="str">
        <f t="shared" si="44"/>
        <v/>
      </c>
      <c r="B430" s="115" t="str">
        <f t="shared" si="45"/>
        <v/>
      </c>
      <c r="C430" s="116" t="str">
        <f t="shared" si="46"/>
        <v/>
      </c>
      <c r="D430" s="117" t="str">
        <f t="shared" si="47"/>
        <v/>
      </c>
      <c r="E430" s="117" t="str">
        <f t="shared" si="48"/>
        <v/>
      </c>
      <c r="F430" s="117" t="str">
        <f t="shared" si="42"/>
        <v/>
      </c>
      <c r="G430" s="116" t="str">
        <f t="shared" si="43"/>
        <v/>
      </c>
    </row>
    <row r="431" spans="1:7" x14ac:dyDescent="0.25">
      <c r="A431" s="114" t="str">
        <f t="shared" si="44"/>
        <v/>
      </c>
      <c r="B431" s="115" t="str">
        <f t="shared" si="45"/>
        <v/>
      </c>
      <c r="C431" s="116" t="str">
        <f t="shared" si="46"/>
        <v/>
      </c>
      <c r="D431" s="117" t="str">
        <f t="shared" si="47"/>
        <v/>
      </c>
      <c r="E431" s="117" t="str">
        <f t="shared" si="48"/>
        <v/>
      </c>
      <c r="F431" s="117" t="str">
        <f t="shared" si="42"/>
        <v/>
      </c>
      <c r="G431" s="116" t="str">
        <f t="shared" si="43"/>
        <v/>
      </c>
    </row>
    <row r="432" spans="1:7" x14ac:dyDescent="0.25">
      <c r="A432" s="114" t="str">
        <f t="shared" si="44"/>
        <v/>
      </c>
      <c r="B432" s="115" t="str">
        <f t="shared" si="45"/>
        <v/>
      </c>
      <c r="C432" s="116" t="str">
        <f t="shared" si="46"/>
        <v/>
      </c>
      <c r="D432" s="117" t="str">
        <f t="shared" si="47"/>
        <v/>
      </c>
      <c r="E432" s="117" t="str">
        <f t="shared" si="48"/>
        <v/>
      </c>
      <c r="F432" s="117" t="str">
        <f t="shared" si="42"/>
        <v/>
      </c>
      <c r="G432" s="116" t="str">
        <f t="shared" si="43"/>
        <v/>
      </c>
    </row>
    <row r="433" spans="1:7" x14ac:dyDescent="0.25">
      <c r="A433" s="114" t="str">
        <f t="shared" si="44"/>
        <v/>
      </c>
      <c r="B433" s="115" t="str">
        <f t="shared" si="45"/>
        <v/>
      </c>
      <c r="C433" s="116" t="str">
        <f t="shared" si="46"/>
        <v/>
      </c>
      <c r="D433" s="117" t="str">
        <f t="shared" si="47"/>
        <v/>
      </c>
      <c r="E433" s="117" t="str">
        <f t="shared" si="48"/>
        <v/>
      </c>
      <c r="F433" s="117" t="str">
        <f t="shared" si="42"/>
        <v/>
      </c>
      <c r="G433" s="116" t="str">
        <f t="shared" si="43"/>
        <v/>
      </c>
    </row>
    <row r="434" spans="1:7" x14ac:dyDescent="0.25">
      <c r="A434" s="114" t="str">
        <f t="shared" si="44"/>
        <v/>
      </c>
      <c r="B434" s="115" t="str">
        <f t="shared" si="45"/>
        <v/>
      </c>
      <c r="C434" s="116" t="str">
        <f t="shared" si="46"/>
        <v/>
      </c>
      <c r="D434" s="117" t="str">
        <f t="shared" si="47"/>
        <v/>
      </c>
      <c r="E434" s="117" t="str">
        <f t="shared" si="48"/>
        <v/>
      </c>
      <c r="F434" s="117" t="str">
        <f t="shared" si="42"/>
        <v/>
      </c>
      <c r="G434" s="116" t="str">
        <f t="shared" si="43"/>
        <v/>
      </c>
    </row>
    <row r="435" spans="1:7" x14ac:dyDescent="0.25">
      <c r="A435" s="114" t="str">
        <f t="shared" si="44"/>
        <v/>
      </c>
      <c r="B435" s="115" t="str">
        <f t="shared" si="45"/>
        <v/>
      </c>
      <c r="C435" s="116" t="str">
        <f t="shared" si="46"/>
        <v/>
      </c>
      <c r="D435" s="117" t="str">
        <f t="shared" si="47"/>
        <v/>
      </c>
      <c r="E435" s="117" t="str">
        <f t="shared" si="48"/>
        <v/>
      </c>
      <c r="F435" s="117" t="str">
        <f t="shared" si="42"/>
        <v/>
      </c>
      <c r="G435" s="116" t="str">
        <f t="shared" si="43"/>
        <v/>
      </c>
    </row>
    <row r="436" spans="1:7" x14ac:dyDescent="0.25">
      <c r="A436" s="114" t="str">
        <f t="shared" si="44"/>
        <v/>
      </c>
      <c r="B436" s="115" t="str">
        <f t="shared" si="45"/>
        <v/>
      </c>
      <c r="C436" s="116" t="str">
        <f t="shared" si="46"/>
        <v/>
      </c>
      <c r="D436" s="117" t="str">
        <f t="shared" si="47"/>
        <v/>
      </c>
      <c r="E436" s="117" t="str">
        <f t="shared" si="48"/>
        <v/>
      </c>
      <c r="F436" s="117" t="str">
        <f t="shared" si="42"/>
        <v/>
      </c>
      <c r="G436" s="116" t="str">
        <f t="shared" si="43"/>
        <v/>
      </c>
    </row>
    <row r="437" spans="1:7" x14ac:dyDescent="0.25">
      <c r="A437" s="114" t="str">
        <f t="shared" si="44"/>
        <v/>
      </c>
      <c r="B437" s="115" t="str">
        <f t="shared" si="45"/>
        <v/>
      </c>
      <c r="C437" s="116" t="str">
        <f t="shared" si="46"/>
        <v/>
      </c>
      <c r="D437" s="117" t="str">
        <f t="shared" si="47"/>
        <v/>
      </c>
      <c r="E437" s="117" t="str">
        <f t="shared" si="48"/>
        <v/>
      </c>
      <c r="F437" s="117" t="str">
        <f t="shared" si="42"/>
        <v/>
      </c>
      <c r="G437" s="116" t="str">
        <f t="shared" si="43"/>
        <v/>
      </c>
    </row>
    <row r="438" spans="1:7" x14ac:dyDescent="0.25">
      <c r="A438" s="114" t="str">
        <f t="shared" si="44"/>
        <v/>
      </c>
      <c r="B438" s="115" t="str">
        <f t="shared" si="45"/>
        <v/>
      </c>
      <c r="C438" s="116" t="str">
        <f t="shared" si="46"/>
        <v/>
      </c>
      <c r="D438" s="117" t="str">
        <f t="shared" si="47"/>
        <v/>
      </c>
      <c r="E438" s="117" t="str">
        <f t="shared" si="48"/>
        <v/>
      </c>
      <c r="F438" s="117" t="str">
        <f t="shared" si="42"/>
        <v/>
      </c>
      <c r="G438" s="116" t="str">
        <f t="shared" si="43"/>
        <v/>
      </c>
    </row>
    <row r="439" spans="1:7" x14ac:dyDescent="0.25">
      <c r="A439" s="114" t="str">
        <f t="shared" si="44"/>
        <v/>
      </c>
      <c r="B439" s="115" t="str">
        <f t="shared" si="45"/>
        <v/>
      </c>
      <c r="C439" s="116" t="str">
        <f t="shared" si="46"/>
        <v/>
      </c>
      <c r="D439" s="117" t="str">
        <f t="shared" si="47"/>
        <v/>
      </c>
      <c r="E439" s="117" t="str">
        <f t="shared" si="48"/>
        <v/>
      </c>
      <c r="F439" s="117" t="str">
        <f t="shared" si="42"/>
        <v/>
      </c>
      <c r="G439" s="116" t="str">
        <f t="shared" si="43"/>
        <v/>
      </c>
    </row>
    <row r="440" spans="1:7" x14ac:dyDescent="0.25">
      <c r="A440" s="114" t="str">
        <f t="shared" si="44"/>
        <v/>
      </c>
      <c r="B440" s="115" t="str">
        <f t="shared" si="45"/>
        <v/>
      </c>
      <c r="C440" s="116" t="str">
        <f t="shared" si="46"/>
        <v/>
      </c>
      <c r="D440" s="117" t="str">
        <f t="shared" si="47"/>
        <v/>
      </c>
      <c r="E440" s="117" t="str">
        <f t="shared" si="48"/>
        <v/>
      </c>
      <c r="F440" s="117" t="str">
        <f t="shared" si="42"/>
        <v/>
      </c>
      <c r="G440" s="116" t="str">
        <f t="shared" si="43"/>
        <v/>
      </c>
    </row>
    <row r="441" spans="1:7" x14ac:dyDescent="0.25">
      <c r="A441" s="114" t="str">
        <f t="shared" si="44"/>
        <v/>
      </c>
      <c r="B441" s="115" t="str">
        <f t="shared" si="45"/>
        <v/>
      </c>
      <c r="C441" s="116" t="str">
        <f t="shared" si="46"/>
        <v/>
      </c>
      <c r="D441" s="117" t="str">
        <f t="shared" si="47"/>
        <v/>
      </c>
      <c r="E441" s="117" t="str">
        <f t="shared" si="48"/>
        <v/>
      </c>
      <c r="F441" s="117" t="str">
        <f t="shared" si="42"/>
        <v/>
      </c>
      <c r="G441" s="116" t="str">
        <f t="shared" si="43"/>
        <v/>
      </c>
    </row>
    <row r="442" spans="1:7" x14ac:dyDescent="0.25">
      <c r="A442" s="114" t="str">
        <f t="shared" si="44"/>
        <v/>
      </c>
      <c r="B442" s="115" t="str">
        <f t="shared" si="45"/>
        <v/>
      </c>
      <c r="C442" s="116" t="str">
        <f t="shared" si="46"/>
        <v/>
      </c>
      <c r="D442" s="117" t="str">
        <f t="shared" si="47"/>
        <v/>
      </c>
      <c r="E442" s="117" t="str">
        <f t="shared" si="48"/>
        <v/>
      </c>
      <c r="F442" s="117" t="str">
        <f t="shared" si="42"/>
        <v/>
      </c>
      <c r="G442" s="116" t="str">
        <f t="shared" si="43"/>
        <v/>
      </c>
    </row>
    <row r="443" spans="1:7" x14ac:dyDescent="0.25">
      <c r="A443" s="114" t="str">
        <f t="shared" si="44"/>
        <v/>
      </c>
      <c r="B443" s="115" t="str">
        <f t="shared" si="45"/>
        <v/>
      </c>
      <c r="C443" s="116" t="str">
        <f t="shared" si="46"/>
        <v/>
      </c>
      <c r="D443" s="117" t="str">
        <f t="shared" si="47"/>
        <v/>
      </c>
      <c r="E443" s="117" t="str">
        <f t="shared" si="48"/>
        <v/>
      </c>
      <c r="F443" s="117" t="str">
        <f t="shared" si="42"/>
        <v/>
      </c>
      <c r="G443" s="116" t="str">
        <f t="shared" si="43"/>
        <v/>
      </c>
    </row>
    <row r="444" spans="1:7" x14ac:dyDescent="0.25">
      <c r="A444" s="114" t="str">
        <f t="shared" si="44"/>
        <v/>
      </c>
      <c r="B444" s="115" t="str">
        <f t="shared" si="45"/>
        <v/>
      </c>
      <c r="C444" s="116" t="str">
        <f t="shared" si="46"/>
        <v/>
      </c>
      <c r="D444" s="117" t="str">
        <f t="shared" si="47"/>
        <v/>
      </c>
      <c r="E444" s="117" t="str">
        <f t="shared" si="48"/>
        <v/>
      </c>
      <c r="F444" s="117" t="str">
        <f t="shared" si="42"/>
        <v/>
      </c>
      <c r="G444" s="116" t="str">
        <f t="shared" si="43"/>
        <v/>
      </c>
    </row>
    <row r="445" spans="1:7" x14ac:dyDescent="0.25">
      <c r="A445" s="114" t="str">
        <f t="shared" si="44"/>
        <v/>
      </c>
      <c r="B445" s="115" t="str">
        <f t="shared" si="45"/>
        <v/>
      </c>
      <c r="C445" s="116" t="str">
        <f t="shared" si="46"/>
        <v/>
      </c>
      <c r="D445" s="117" t="str">
        <f t="shared" si="47"/>
        <v/>
      </c>
      <c r="E445" s="117" t="str">
        <f t="shared" si="48"/>
        <v/>
      </c>
      <c r="F445" s="117" t="str">
        <f t="shared" si="42"/>
        <v/>
      </c>
      <c r="G445" s="116" t="str">
        <f t="shared" si="43"/>
        <v/>
      </c>
    </row>
    <row r="446" spans="1:7" x14ac:dyDescent="0.25">
      <c r="A446" s="114" t="str">
        <f t="shared" si="44"/>
        <v/>
      </c>
      <c r="B446" s="115" t="str">
        <f t="shared" si="45"/>
        <v/>
      </c>
      <c r="C446" s="116" t="str">
        <f t="shared" si="46"/>
        <v/>
      </c>
      <c r="D446" s="117" t="str">
        <f t="shared" si="47"/>
        <v/>
      </c>
      <c r="E446" s="117" t="str">
        <f t="shared" si="48"/>
        <v/>
      </c>
      <c r="F446" s="117" t="str">
        <f t="shared" si="42"/>
        <v/>
      </c>
      <c r="G446" s="116" t="str">
        <f t="shared" si="43"/>
        <v/>
      </c>
    </row>
    <row r="447" spans="1:7" x14ac:dyDescent="0.25">
      <c r="A447" s="114" t="str">
        <f t="shared" si="44"/>
        <v/>
      </c>
      <c r="B447" s="115" t="str">
        <f t="shared" si="45"/>
        <v/>
      </c>
      <c r="C447" s="116" t="str">
        <f t="shared" si="46"/>
        <v/>
      </c>
      <c r="D447" s="117" t="str">
        <f t="shared" si="47"/>
        <v/>
      </c>
      <c r="E447" s="117" t="str">
        <f t="shared" si="48"/>
        <v/>
      </c>
      <c r="F447" s="117" t="str">
        <f t="shared" si="42"/>
        <v/>
      </c>
      <c r="G447" s="116" t="str">
        <f t="shared" si="43"/>
        <v/>
      </c>
    </row>
    <row r="448" spans="1:7" x14ac:dyDescent="0.25">
      <c r="A448" s="114" t="str">
        <f t="shared" si="44"/>
        <v/>
      </c>
      <c r="B448" s="115" t="str">
        <f t="shared" si="45"/>
        <v/>
      </c>
      <c r="C448" s="116" t="str">
        <f t="shared" si="46"/>
        <v/>
      </c>
      <c r="D448" s="117" t="str">
        <f t="shared" si="47"/>
        <v/>
      </c>
      <c r="E448" s="117" t="str">
        <f t="shared" si="48"/>
        <v/>
      </c>
      <c r="F448" s="117" t="str">
        <f t="shared" si="42"/>
        <v/>
      </c>
      <c r="G448" s="116" t="str">
        <f t="shared" si="43"/>
        <v/>
      </c>
    </row>
    <row r="449" spans="1:7" x14ac:dyDescent="0.25">
      <c r="A449" s="114" t="str">
        <f t="shared" si="44"/>
        <v/>
      </c>
      <c r="B449" s="115" t="str">
        <f t="shared" si="45"/>
        <v/>
      </c>
      <c r="C449" s="116" t="str">
        <f t="shared" si="46"/>
        <v/>
      </c>
      <c r="D449" s="117" t="str">
        <f t="shared" si="47"/>
        <v/>
      </c>
      <c r="E449" s="117" t="str">
        <f t="shared" si="48"/>
        <v/>
      </c>
      <c r="F449" s="117" t="str">
        <f t="shared" si="42"/>
        <v/>
      </c>
      <c r="G449" s="116" t="str">
        <f t="shared" si="43"/>
        <v/>
      </c>
    </row>
    <row r="450" spans="1:7" x14ac:dyDescent="0.25">
      <c r="A450" s="114" t="str">
        <f t="shared" si="44"/>
        <v/>
      </c>
      <c r="B450" s="115" t="str">
        <f t="shared" si="45"/>
        <v/>
      </c>
      <c r="C450" s="116" t="str">
        <f t="shared" si="46"/>
        <v/>
      </c>
      <c r="D450" s="117" t="str">
        <f t="shared" si="47"/>
        <v/>
      </c>
      <c r="E450" s="117" t="str">
        <f t="shared" si="48"/>
        <v/>
      </c>
      <c r="F450" s="117" t="str">
        <f t="shared" si="42"/>
        <v/>
      </c>
      <c r="G450" s="116" t="str">
        <f t="shared" si="43"/>
        <v/>
      </c>
    </row>
    <row r="451" spans="1:7" x14ac:dyDescent="0.25">
      <c r="A451" s="114" t="str">
        <f t="shared" si="44"/>
        <v/>
      </c>
      <c r="B451" s="115" t="str">
        <f t="shared" si="45"/>
        <v/>
      </c>
      <c r="C451" s="116" t="str">
        <f t="shared" si="46"/>
        <v/>
      </c>
      <c r="D451" s="117" t="str">
        <f t="shared" si="47"/>
        <v/>
      </c>
      <c r="E451" s="117" t="str">
        <f t="shared" si="48"/>
        <v/>
      </c>
      <c r="F451" s="117" t="str">
        <f t="shared" si="42"/>
        <v/>
      </c>
      <c r="G451" s="116" t="str">
        <f t="shared" si="43"/>
        <v/>
      </c>
    </row>
    <row r="452" spans="1:7" x14ac:dyDescent="0.25">
      <c r="A452" s="114" t="str">
        <f t="shared" si="44"/>
        <v/>
      </c>
      <c r="B452" s="115" t="str">
        <f t="shared" si="45"/>
        <v/>
      </c>
      <c r="C452" s="116" t="str">
        <f t="shared" si="46"/>
        <v/>
      </c>
      <c r="D452" s="117" t="str">
        <f t="shared" si="47"/>
        <v/>
      </c>
      <c r="E452" s="117" t="str">
        <f t="shared" si="48"/>
        <v/>
      </c>
      <c r="F452" s="117" t="str">
        <f t="shared" si="42"/>
        <v/>
      </c>
      <c r="G452" s="116" t="str">
        <f t="shared" si="43"/>
        <v/>
      </c>
    </row>
    <row r="453" spans="1:7" x14ac:dyDescent="0.25">
      <c r="A453" s="114" t="str">
        <f t="shared" si="44"/>
        <v/>
      </c>
      <c r="B453" s="115" t="str">
        <f t="shared" si="45"/>
        <v/>
      </c>
      <c r="C453" s="116" t="str">
        <f t="shared" si="46"/>
        <v/>
      </c>
      <c r="D453" s="117" t="str">
        <f t="shared" si="47"/>
        <v/>
      </c>
      <c r="E453" s="117" t="str">
        <f t="shared" si="48"/>
        <v/>
      </c>
      <c r="F453" s="117" t="str">
        <f t="shared" si="42"/>
        <v/>
      </c>
      <c r="G453" s="116" t="str">
        <f t="shared" si="43"/>
        <v/>
      </c>
    </row>
    <row r="454" spans="1:7" x14ac:dyDescent="0.25">
      <c r="A454" s="114" t="str">
        <f t="shared" si="44"/>
        <v/>
      </c>
      <c r="B454" s="115" t="str">
        <f t="shared" si="45"/>
        <v/>
      </c>
      <c r="C454" s="116" t="str">
        <f t="shared" si="46"/>
        <v/>
      </c>
      <c r="D454" s="117" t="str">
        <f t="shared" si="47"/>
        <v/>
      </c>
      <c r="E454" s="117" t="str">
        <f t="shared" si="48"/>
        <v/>
      </c>
      <c r="F454" s="117" t="str">
        <f t="shared" si="42"/>
        <v/>
      </c>
      <c r="G454" s="116" t="str">
        <f t="shared" si="43"/>
        <v/>
      </c>
    </row>
    <row r="455" spans="1:7" x14ac:dyDescent="0.25">
      <c r="A455" s="114" t="str">
        <f t="shared" si="44"/>
        <v/>
      </c>
      <c r="B455" s="115" t="str">
        <f t="shared" si="45"/>
        <v/>
      </c>
      <c r="C455" s="116" t="str">
        <f t="shared" si="46"/>
        <v/>
      </c>
      <c r="D455" s="117" t="str">
        <f t="shared" si="47"/>
        <v/>
      </c>
      <c r="E455" s="117" t="str">
        <f t="shared" si="48"/>
        <v/>
      </c>
      <c r="F455" s="117" t="str">
        <f t="shared" si="42"/>
        <v/>
      </c>
      <c r="G455" s="116" t="str">
        <f t="shared" si="43"/>
        <v/>
      </c>
    </row>
    <row r="456" spans="1:7" x14ac:dyDescent="0.25">
      <c r="A456" s="114" t="str">
        <f t="shared" si="44"/>
        <v/>
      </c>
      <c r="B456" s="115" t="str">
        <f t="shared" si="45"/>
        <v/>
      </c>
      <c r="C456" s="116" t="str">
        <f t="shared" si="46"/>
        <v/>
      </c>
      <c r="D456" s="117" t="str">
        <f t="shared" si="47"/>
        <v/>
      </c>
      <c r="E456" s="117" t="str">
        <f t="shared" si="48"/>
        <v/>
      </c>
      <c r="F456" s="117" t="str">
        <f t="shared" si="42"/>
        <v/>
      </c>
      <c r="G456" s="116" t="str">
        <f t="shared" si="43"/>
        <v/>
      </c>
    </row>
    <row r="457" spans="1:7" x14ac:dyDescent="0.25">
      <c r="A457" s="114" t="str">
        <f t="shared" si="44"/>
        <v/>
      </c>
      <c r="B457" s="115" t="str">
        <f t="shared" si="45"/>
        <v/>
      </c>
      <c r="C457" s="116" t="str">
        <f t="shared" si="46"/>
        <v/>
      </c>
      <c r="D457" s="117" t="str">
        <f t="shared" si="47"/>
        <v/>
      </c>
      <c r="E457" s="117" t="str">
        <f t="shared" si="48"/>
        <v/>
      </c>
      <c r="F457" s="117" t="str">
        <f t="shared" si="42"/>
        <v/>
      </c>
      <c r="G457" s="116" t="str">
        <f t="shared" si="43"/>
        <v/>
      </c>
    </row>
    <row r="458" spans="1:7" x14ac:dyDescent="0.25">
      <c r="A458" s="114" t="str">
        <f t="shared" si="44"/>
        <v/>
      </c>
      <c r="B458" s="115" t="str">
        <f t="shared" si="45"/>
        <v/>
      </c>
      <c r="C458" s="116" t="str">
        <f t="shared" si="46"/>
        <v/>
      </c>
      <c r="D458" s="117" t="str">
        <f t="shared" si="47"/>
        <v/>
      </c>
      <c r="E458" s="117" t="str">
        <f t="shared" si="48"/>
        <v/>
      </c>
      <c r="F458" s="117" t="str">
        <f t="shared" si="42"/>
        <v/>
      </c>
      <c r="G458" s="116" t="str">
        <f t="shared" si="43"/>
        <v/>
      </c>
    </row>
    <row r="459" spans="1:7" x14ac:dyDescent="0.25">
      <c r="A459" s="114" t="str">
        <f t="shared" si="44"/>
        <v/>
      </c>
      <c r="B459" s="115" t="str">
        <f t="shared" si="45"/>
        <v/>
      </c>
      <c r="C459" s="116" t="str">
        <f t="shared" si="46"/>
        <v/>
      </c>
      <c r="D459" s="117" t="str">
        <f t="shared" si="47"/>
        <v/>
      </c>
      <c r="E459" s="117" t="str">
        <f t="shared" si="48"/>
        <v/>
      </c>
      <c r="F459" s="117" t="str">
        <f t="shared" si="42"/>
        <v/>
      </c>
      <c r="G459" s="116" t="str">
        <f t="shared" si="43"/>
        <v/>
      </c>
    </row>
    <row r="460" spans="1:7" x14ac:dyDescent="0.25">
      <c r="A460" s="114" t="str">
        <f t="shared" si="44"/>
        <v/>
      </c>
      <c r="B460" s="115" t="str">
        <f t="shared" si="45"/>
        <v/>
      </c>
      <c r="C460" s="116" t="str">
        <f t="shared" si="46"/>
        <v/>
      </c>
      <c r="D460" s="117" t="str">
        <f t="shared" si="47"/>
        <v/>
      </c>
      <c r="E460" s="117" t="str">
        <f t="shared" si="48"/>
        <v/>
      </c>
      <c r="F460" s="117" t="str">
        <f t="shared" si="42"/>
        <v/>
      </c>
      <c r="G460" s="116" t="str">
        <f t="shared" si="43"/>
        <v/>
      </c>
    </row>
    <row r="461" spans="1:7" x14ac:dyDescent="0.25">
      <c r="A461" s="114" t="str">
        <f t="shared" si="44"/>
        <v/>
      </c>
      <c r="B461" s="115" t="str">
        <f t="shared" si="45"/>
        <v/>
      </c>
      <c r="C461" s="116" t="str">
        <f t="shared" si="46"/>
        <v/>
      </c>
      <c r="D461" s="117" t="str">
        <f t="shared" si="47"/>
        <v/>
      </c>
      <c r="E461" s="117" t="str">
        <f t="shared" si="48"/>
        <v/>
      </c>
      <c r="F461" s="117" t="str">
        <f t="shared" si="42"/>
        <v/>
      </c>
      <c r="G461" s="116" t="str">
        <f t="shared" si="43"/>
        <v/>
      </c>
    </row>
    <row r="462" spans="1:7" x14ac:dyDescent="0.25">
      <c r="A462" s="114" t="str">
        <f t="shared" si="44"/>
        <v/>
      </c>
      <c r="B462" s="115" t="str">
        <f t="shared" si="45"/>
        <v/>
      </c>
      <c r="C462" s="116" t="str">
        <f t="shared" si="46"/>
        <v/>
      </c>
      <c r="D462" s="117" t="str">
        <f t="shared" si="47"/>
        <v/>
      </c>
      <c r="E462" s="117" t="str">
        <f t="shared" si="48"/>
        <v/>
      </c>
      <c r="F462" s="117" t="str">
        <f t="shared" si="42"/>
        <v/>
      </c>
      <c r="G462" s="116" t="str">
        <f t="shared" si="43"/>
        <v/>
      </c>
    </row>
    <row r="463" spans="1:7" x14ac:dyDescent="0.25">
      <c r="A463" s="114" t="str">
        <f t="shared" si="44"/>
        <v/>
      </c>
      <c r="B463" s="115" t="str">
        <f t="shared" si="45"/>
        <v/>
      </c>
      <c r="C463" s="116" t="str">
        <f t="shared" si="46"/>
        <v/>
      </c>
      <c r="D463" s="117" t="str">
        <f t="shared" si="47"/>
        <v/>
      </c>
      <c r="E463" s="117" t="str">
        <f t="shared" si="48"/>
        <v/>
      </c>
      <c r="F463" s="117" t="str">
        <f t="shared" si="42"/>
        <v/>
      </c>
      <c r="G463" s="116" t="str">
        <f t="shared" si="43"/>
        <v/>
      </c>
    </row>
    <row r="464" spans="1:7" x14ac:dyDescent="0.25">
      <c r="A464" s="114" t="str">
        <f t="shared" si="44"/>
        <v/>
      </c>
      <c r="B464" s="115" t="str">
        <f t="shared" si="45"/>
        <v/>
      </c>
      <c r="C464" s="116" t="str">
        <f t="shared" si="46"/>
        <v/>
      </c>
      <c r="D464" s="117" t="str">
        <f t="shared" si="47"/>
        <v/>
      </c>
      <c r="E464" s="117" t="str">
        <f t="shared" si="48"/>
        <v/>
      </c>
      <c r="F464" s="117" t="str">
        <f t="shared" ref="F464:F500" si="49">IF(B464="","",SUM(D464:E464))</f>
        <v/>
      </c>
      <c r="G464" s="116" t="str">
        <f t="shared" ref="G464:G500" si="50">IF(B464="","",SUM(C464)-SUM(E464))</f>
        <v/>
      </c>
    </row>
    <row r="465" spans="1:7" x14ac:dyDescent="0.25">
      <c r="A465" s="114" t="str">
        <f t="shared" ref="A465:A500" si="51">IF(B465="","",EDATE(A464,1))</f>
        <v/>
      </c>
      <c r="B465" s="115" t="str">
        <f t="shared" ref="B465:B500" si="52">IF(B464="","",IF(SUM(B464)+1&lt;=$E$7,SUM(B464)+1,""))</f>
        <v/>
      </c>
      <c r="C465" s="116" t="str">
        <f t="shared" ref="C465:C500" si="53">IF(B465="","",G464)</f>
        <v/>
      </c>
      <c r="D465" s="117" t="str">
        <f t="shared" ref="D465:D500" si="54">IF(B465="","",IPMT($E$11/12,B465,$E$7,-$E$8,$E$9,0))</f>
        <v/>
      </c>
      <c r="E465" s="117" t="str">
        <f t="shared" ref="E465:E500" si="55">IF(B465="","",PPMT($E$11/12,B465,$E$7,-$E$8,$E$9,0))</f>
        <v/>
      </c>
      <c r="F465" s="117" t="str">
        <f t="shared" si="49"/>
        <v/>
      </c>
      <c r="G465" s="116" t="str">
        <f t="shared" si="50"/>
        <v/>
      </c>
    </row>
    <row r="466" spans="1:7" x14ac:dyDescent="0.25">
      <c r="A466" s="114" t="str">
        <f t="shared" si="51"/>
        <v/>
      </c>
      <c r="B466" s="115" t="str">
        <f t="shared" si="52"/>
        <v/>
      </c>
      <c r="C466" s="116" t="str">
        <f t="shared" si="53"/>
        <v/>
      </c>
      <c r="D466" s="117" t="str">
        <f t="shared" si="54"/>
        <v/>
      </c>
      <c r="E466" s="117" t="str">
        <f t="shared" si="55"/>
        <v/>
      </c>
      <c r="F466" s="117" t="str">
        <f t="shared" si="49"/>
        <v/>
      </c>
      <c r="G466" s="116" t="str">
        <f t="shared" si="50"/>
        <v/>
      </c>
    </row>
    <row r="467" spans="1:7" x14ac:dyDescent="0.25">
      <c r="A467" s="114" t="str">
        <f t="shared" si="51"/>
        <v/>
      </c>
      <c r="B467" s="115" t="str">
        <f t="shared" si="52"/>
        <v/>
      </c>
      <c r="C467" s="116" t="str">
        <f t="shared" si="53"/>
        <v/>
      </c>
      <c r="D467" s="117" t="str">
        <f t="shared" si="54"/>
        <v/>
      </c>
      <c r="E467" s="117" t="str">
        <f t="shared" si="55"/>
        <v/>
      </c>
      <c r="F467" s="117" t="str">
        <f t="shared" si="49"/>
        <v/>
      </c>
      <c r="G467" s="116" t="str">
        <f t="shared" si="50"/>
        <v/>
      </c>
    </row>
    <row r="468" spans="1:7" x14ac:dyDescent="0.25">
      <c r="A468" s="114" t="str">
        <f t="shared" si="51"/>
        <v/>
      </c>
      <c r="B468" s="115" t="str">
        <f t="shared" si="52"/>
        <v/>
      </c>
      <c r="C468" s="116" t="str">
        <f t="shared" si="53"/>
        <v/>
      </c>
      <c r="D468" s="117" t="str">
        <f t="shared" si="54"/>
        <v/>
      </c>
      <c r="E468" s="117" t="str">
        <f t="shared" si="55"/>
        <v/>
      </c>
      <c r="F468" s="117" t="str">
        <f t="shared" si="49"/>
        <v/>
      </c>
      <c r="G468" s="116" t="str">
        <f t="shared" si="50"/>
        <v/>
      </c>
    </row>
    <row r="469" spans="1:7" x14ac:dyDescent="0.25">
      <c r="A469" s="114" t="str">
        <f t="shared" si="51"/>
        <v/>
      </c>
      <c r="B469" s="115" t="str">
        <f t="shared" si="52"/>
        <v/>
      </c>
      <c r="C469" s="116" t="str">
        <f t="shared" si="53"/>
        <v/>
      </c>
      <c r="D469" s="117" t="str">
        <f t="shared" si="54"/>
        <v/>
      </c>
      <c r="E469" s="117" t="str">
        <f t="shared" si="55"/>
        <v/>
      </c>
      <c r="F469" s="117" t="str">
        <f t="shared" si="49"/>
        <v/>
      </c>
      <c r="G469" s="116" t="str">
        <f t="shared" si="50"/>
        <v/>
      </c>
    </row>
    <row r="470" spans="1:7" x14ac:dyDescent="0.25">
      <c r="A470" s="114" t="str">
        <f t="shared" si="51"/>
        <v/>
      </c>
      <c r="B470" s="115" t="str">
        <f t="shared" si="52"/>
        <v/>
      </c>
      <c r="C470" s="116" t="str">
        <f t="shared" si="53"/>
        <v/>
      </c>
      <c r="D470" s="117" t="str">
        <f t="shared" si="54"/>
        <v/>
      </c>
      <c r="E470" s="117" t="str">
        <f t="shared" si="55"/>
        <v/>
      </c>
      <c r="F470" s="117" t="str">
        <f t="shared" si="49"/>
        <v/>
      </c>
      <c r="G470" s="116" t="str">
        <f t="shared" si="50"/>
        <v/>
      </c>
    </row>
    <row r="471" spans="1:7" x14ac:dyDescent="0.25">
      <c r="A471" s="114" t="str">
        <f t="shared" si="51"/>
        <v/>
      </c>
      <c r="B471" s="115" t="str">
        <f t="shared" si="52"/>
        <v/>
      </c>
      <c r="C471" s="116" t="str">
        <f t="shared" si="53"/>
        <v/>
      </c>
      <c r="D471" s="117" t="str">
        <f t="shared" si="54"/>
        <v/>
      </c>
      <c r="E471" s="117" t="str">
        <f t="shared" si="55"/>
        <v/>
      </c>
      <c r="F471" s="117" t="str">
        <f t="shared" si="49"/>
        <v/>
      </c>
      <c r="G471" s="116" t="str">
        <f t="shared" si="50"/>
        <v/>
      </c>
    </row>
    <row r="472" spans="1:7" x14ac:dyDescent="0.25">
      <c r="A472" s="114" t="str">
        <f t="shared" si="51"/>
        <v/>
      </c>
      <c r="B472" s="115" t="str">
        <f t="shared" si="52"/>
        <v/>
      </c>
      <c r="C472" s="116" t="str">
        <f t="shared" si="53"/>
        <v/>
      </c>
      <c r="D472" s="117" t="str">
        <f t="shared" si="54"/>
        <v/>
      </c>
      <c r="E472" s="117" t="str">
        <f t="shared" si="55"/>
        <v/>
      </c>
      <c r="F472" s="117" t="str">
        <f t="shared" si="49"/>
        <v/>
      </c>
      <c r="G472" s="116" t="str">
        <f t="shared" si="50"/>
        <v/>
      </c>
    </row>
    <row r="473" spans="1:7" x14ac:dyDescent="0.25">
      <c r="A473" s="114" t="str">
        <f t="shared" si="51"/>
        <v/>
      </c>
      <c r="B473" s="115" t="str">
        <f t="shared" si="52"/>
        <v/>
      </c>
      <c r="C473" s="116" t="str">
        <f t="shared" si="53"/>
        <v/>
      </c>
      <c r="D473" s="117" t="str">
        <f t="shared" si="54"/>
        <v/>
      </c>
      <c r="E473" s="117" t="str">
        <f t="shared" si="55"/>
        <v/>
      </c>
      <c r="F473" s="117" t="str">
        <f t="shared" si="49"/>
        <v/>
      </c>
      <c r="G473" s="116" t="str">
        <f t="shared" si="50"/>
        <v/>
      </c>
    </row>
    <row r="474" spans="1:7" x14ac:dyDescent="0.25">
      <c r="A474" s="114" t="str">
        <f t="shared" si="51"/>
        <v/>
      </c>
      <c r="B474" s="115" t="str">
        <f t="shared" si="52"/>
        <v/>
      </c>
      <c r="C474" s="116" t="str">
        <f t="shared" si="53"/>
        <v/>
      </c>
      <c r="D474" s="117" t="str">
        <f t="shared" si="54"/>
        <v/>
      </c>
      <c r="E474" s="117" t="str">
        <f t="shared" si="55"/>
        <v/>
      </c>
      <c r="F474" s="117" t="str">
        <f t="shared" si="49"/>
        <v/>
      </c>
      <c r="G474" s="116" t="str">
        <f t="shared" si="50"/>
        <v/>
      </c>
    </row>
    <row r="475" spans="1:7" x14ac:dyDescent="0.25">
      <c r="A475" s="114" t="str">
        <f t="shared" si="51"/>
        <v/>
      </c>
      <c r="B475" s="115" t="str">
        <f t="shared" si="52"/>
        <v/>
      </c>
      <c r="C475" s="116" t="str">
        <f t="shared" si="53"/>
        <v/>
      </c>
      <c r="D475" s="117" t="str">
        <f t="shared" si="54"/>
        <v/>
      </c>
      <c r="E475" s="117" t="str">
        <f t="shared" si="55"/>
        <v/>
      </c>
      <c r="F475" s="117" t="str">
        <f t="shared" si="49"/>
        <v/>
      </c>
      <c r="G475" s="116" t="str">
        <f t="shared" si="50"/>
        <v/>
      </c>
    </row>
    <row r="476" spans="1:7" x14ac:dyDescent="0.25">
      <c r="A476" s="114" t="str">
        <f t="shared" si="51"/>
        <v/>
      </c>
      <c r="B476" s="115" t="str">
        <f t="shared" si="52"/>
        <v/>
      </c>
      <c r="C476" s="116" t="str">
        <f t="shared" si="53"/>
        <v/>
      </c>
      <c r="D476" s="117" t="str">
        <f t="shared" si="54"/>
        <v/>
      </c>
      <c r="E476" s="117" t="str">
        <f t="shared" si="55"/>
        <v/>
      </c>
      <c r="F476" s="117" t="str">
        <f t="shared" si="49"/>
        <v/>
      </c>
      <c r="G476" s="116" t="str">
        <f t="shared" si="50"/>
        <v/>
      </c>
    </row>
    <row r="477" spans="1:7" x14ac:dyDescent="0.25">
      <c r="A477" s="114" t="str">
        <f t="shared" si="51"/>
        <v/>
      </c>
      <c r="B477" s="115" t="str">
        <f t="shared" si="52"/>
        <v/>
      </c>
      <c r="C477" s="116" t="str">
        <f t="shared" si="53"/>
        <v/>
      </c>
      <c r="D477" s="117" t="str">
        <f t="shared" si="54"/>
        <v/>
      </c>
      <c r="E477" s="117" t="str">
        <f t="shared" si="55"/>
        <v/>
      </c>
      <c r="F477" s="117" t="str">
        <f t="shared" si="49"/>
        <v/>
      </c>
      <c r="G477" s="116" t="str">
        <f t="shared" si="50"/>
        <v/>
      </c>
    </row>
    <row r="478" spans="1:7" x14ac:dyDescent="0.25">
      <c r="A478" s="114" t="str">
        <f t="shared" si="51"/>
        <v/>
      </c>
      <c r="B478" s="115" t="str">
        <f t="shared" si="52"/>
        <v/>
      </c>
      <c r="C478" s="116" t="str">
        <f t="shared" si="53"/>
        <v/>
      </c>
      <c r="D478" s="117" t="str">
        <f t="shared" si="54"/>
        <v/>
      </c>
      <c r="E478" s="117" t="str">
        <f t="shared" si="55"/>
        <v/>
      </c>
      <c r="F478" s="117" t="str">
        <f t="shared" si="49"/>
        <v/>
      </c>
      <c r="G478" s="116" t="str">
        <f t="shared" si="50"/>
        <v/>
      </c>
    </row>
    <row r="479" spans="1:7" x14ac:dyDescent="0.25">
      <c r="A479" s="114" t="str">
        <f t="shared" si="51"/>
        <v/>
      </c>
      <c r="B479" s="115" t="str">
        <f t="shared" si="52"/>
        <v/>
      </c>
      <c r="C479" s="116" t="str">
        <f t="shared" si="53"/>
        <v/>
      </c>
      <c r="D479" s="117" t="str">
        <f t="shared" si="54"/>
        <v/>
      </c>
      <c r="E479" s="117" t="str">
        <f t="shared" si="55"/>
        <v/>
      </c>
      <c r="F479" s="117" t="str">
        <f t="shared" si="49"/>
        <v/>
      </c>
      <c r="G479" s="116" t="str">
        <f t="shared" si="50"/>
        <v/>
      </c>
    </row>
    <row r="480" spans="1:7" x14ac:dyDescent="0.25">
      <c r="A480" s="114" t="str">
        <f t="shared" si="51"/>
        <v/>
      </c>
      <c r="B480" s="115" t="str">
        <f t="shared" si="52"/>
        <v/>
      </c>
      <c r="C480" s="116" t="str">
        <f t="shared" si="53"/>
        <v/>
      </c>
      <c r="D480" s="117" t="str">
        <f t="shared" si="54"/>
        <v/>
      </c>
      <c r="E480" s="117" t="str">
        <f t="shared" si="55"/>
        <v/>
      </c>
      <c r="F480" s="117" t="str">
        <f t="shared" si="49"/>
        <v/>
      </c>
      <c r="G480" s="116" t="str">
        <f t="shared" si="50"/>
        <v/>
      </c>
    </row>
    <row r="481" spans="1:7" x14ac:dyDescent="0.25">
      <c r="A481" s="114" t="str">
        <f t="shared" si="51"/>
        <v/>
      </c>
      <c r="B481" s="115" t="str">
        <f t="shared" si="52"/>
        <v/>
      </c>
      <c r="C481" s="116" t="str">
        <f t="shared" si="53"/>
        <v/>
      </c>
      <c r="D481" s="117" t="str">
        <f t="shared" si="54"/>
        <v/>
      </c>
      <c r="E481" s="117" t="str">
        <f t="shared" si="55"/>
        <v/>
      </c>
      <c r="F481" s="117" t="str">
        <f t="shared" si="49"/>
        <v/>
      </c>
      <c r="G481" s="116" t="str">
        <f t="shared" si="50"/>
        <v/>
      </c>
    </row>
    <row r="482" spans="1:7" x14ac:dyDescent="0.25">
      <c r="A482" s="114" t="str">
        <f t="shared" si="51"/>
        <v/>
      </c>
      <c r="B482" s="115" t="str">
        <f t="shared" si="52"/>
        <v/>
      </c>
      <c r="C482" s="116" t="str">
        <f t="shared" si="53"/>
        <v/>
      </c>
      <c r="D482" s="117" t="str">
        <f t="shared" si="54"/>
        <v/>
      </c>
      <c r="E482" s="117" t="str">
        <f t="shared" si="55"/>
        <v/>
      </c>
      <c r="F482" s="117" t="str">
        <f t="shared" si="49"/>
        <v/>
      </c>
      <c r="G482" s="116" t="str">
        <f t="shared" si="50"/>
        <v/>
      </c>
    </row>
    <row r="483" spans="1:7" x14ac:dyDescent="0.25">
      <c r="A483" s="114" t="str">
        <f t="shared" si="51"/>
        <v/>
      </c>
      <c r="B483" s="115" t="str">
        <f t="shared" si="52"/>
        <v/>
      </c>
      <c r="C483" s="116" t="str">
        <f t="shared" si="53"/>
        <v/>
      </c>
      <c r="D483" s="117" t="str">
        <f t="shared" si="54"/>
        <v/>
      </c>
      <c r="E483" s="117" t="str">
        <f t="shared" si="55"/>
        <v/>
      </c>
      <c r="F483" s="117" t="str">
        <f t="shared" si="49"/>
        <v/>
      </c>
      <c r="G483" s="116" t="str">
        <f t="shared" si="50"/>
        <v/>
      </c>
    </row>
    <row r="484" spans="1:7" x14ac:dyDescent="0.25">
      <c r="A484" s="114" t="str">
        <f t="shared" si="51"/>
        <v/>
      </c>
      <c r="B484" s="115" t="str">
        <f t="shared" si="52"/>
        <v/>
      </c>
      <c r="C484" s="116" t="str">
        <f t="shared" si="53"/>
        <v/>
      </c>
      <c r="D484" s="117" t="str">
        <f t="shared" si="54"/>
        <v/>
      </c>
      <c r="E484" s="117" t="str">
        <f t="shared" si="55"/>
        <v/>
      </c>
      <c r="F484" s="117" t="str">
        <f t="shared" si="49"/>
        <v/>
      </c>
      <c r="G484" s="116" t="str">
        <f t="shared" si="50"/>
        <v/>
      </c>
    </row>
    <row r="485" spans="1:7" x14ac:dyDescent="0.25">
      <c r="A485" s="114" t="str">
        <f t="shared" si="51"/>
        <v/>
      </c>
      <c r="B485" s="115" t="str">
        <f t="shared" si="52"/>
        <v/>
      </c>
      <c r="C485" s="116" t="str">
        <f t="shared" si="53"/>
        <v/>
      </c>
      <c r="D485" s="117" t="str">
        <f t="shared" si="54"/>
        <v/>
      </c>
      <c r="E485" s="117" t="str">
        <f t="shared" si="55"/>
        <v/>
      </c>
      <c r="F485" s="117" t="str">
        <f t="shared" si="49"/>
        <v/>
      </c>
      <c r="G485" s="116" t="str">
        <f t="shared" si="50"/>
        <v/>
      </c>
    </row>
    <row r="486" spans="1:7" x14ac:dyDescent="0.25">
      <c r="A486" s="114" t="str">
        <f t="shared" si="51"/>
        <v/>
      </c>
      <c r="B486" s="115" t="str">
        <f t="shared" si="52"/>
        <v/>
      </c>
      <c r="C486" s="116" t="str">
        <f t="shared" si="53"/>
        <v/>
      </c>
      <c r="D486" s="117" t="str">
        <f t="shared" si="54"/>
        <v/>
      </c>
      <c r="E486" s="117" t="str">
        <f t="shared" si="55"/>
        <v/>
      </c>
      <c r="F486" s="117" t="str">
        <f t="shared" si="49"/>
        <v/>
      </c>
      <c r="G486" s="116" t="str">
        <f t="shared" si="50"/>
        <v/>
      </c>
    </row>
    <row r="487" spans="1:7" x14ac:dyDescent="0.25">
      <c r="A487" s="114" t="str">
        <f t="shared" si="51"/>
        <v/>
      </c>
      <c r="B487" s="115" t="str">
        <f t="shared" si="52"/>
        <v/>
      </c>
      <c r="C487" s="116" t="str">
        <f t="shared" si="53"/>
        <v/>
      </c>
      <c r="D487" s="117" t="str">
        <f t="shared" si="54"/>
        <v/>
      </c>
      <c r="E487" s="117" t="str">
        <f t="shared" si="55"/>
        <v/>
      </c>
      <c r="F487" s="117" t="str">
        <f t="shared" si="49"/>
        <v/>
      </c>
      <c r="G487" s="116" t="str">
        <f t="shared" si="50"/>
        <v/>
      </c>
    </row>
    <row r="488" spans="1:7" x14ac:dyDescent="0.25">
      <c r="A488" s="114" t="str">
        <f t="shared" si="51"/>
        <v/>
      </c>
      <c r="B488" s="115" t="str">
        <f t="shared" si="52"/>
        <v/>
      </c>
      <c r="C488" s="116" t="str">
        <f t="shared" si="53"/>
        <v/>
      </c>
      <c r="D488" s="117" t="str">
        <f t="shared" si="54"/>
        <v/>
      </c>
      <c r="E488" s="117" t="str">
        <f t="shared" si="55"/>
        <v/>
      </c>
      <c r="F488" s="117" t="str">
        <f t="shared" si="49"/>
        <v/>
      </c>
      <c r="G488" s="116" t="str">
        <f t="shared" si="50"/>
        <v/>
      </c>
    </row>
    <row r="489" spans="1:7" x14ac:dyDescent="0.25">
      <c r="A489" s="114" t="str">
        <f t="shared" si="51"/>
        <v/>
      </c>
      <c r="B489" s="115" t="str">
        <f t="shared" si="52"/>
        <v/>
      </c>
      <c r="C489" s="116" t="str">
        <f t="shared" si="53"/>
        <v/>
      </c>
      <c r="D489" s="117" t="str">
        <f t="shared" si="54"/>
        <v/>
      </c>
      <c r="E489" s="117" t="str">
        <f t="shared" si="55"/>
        <v/>
      </c>
      <c r="F489" s="117" t="str">
        <f t="shared" si="49"/>
        <v/>
      </c>
      <c r="G489" s="116" t="str">
        <f t="shared" si="50"/>
        <v/>
      </c>
    </row>
    <row r="490" spans="1:7" x14ac:dyDescent="0.25">
      <c r="A490" s="114" t="str">
        <f t="shared" si="51"/>
        <v/>
      </c>
      <c r="B490" s="115" t="str">
        <f t="shared" si="52"/>
        <v/>
      </c>
      <c r="C490" s="116" t="str">
        <f t="shared" si="53"/>
        <v/>
      </c>
      <c r="D490" s="117" t="str">
        <f t="shared" si="54"/>
        <v/>
      </c>
      <c r="E490" s="117" t="str">
        <f t="shared" si="55"/>
        <v/>
      </c>
      <c r="F490" s="117" t="str">
        <f t="shared" si="49"/>
        <v/>
      </c>
      <c r="G490" s="116" t="str">
        <f t="shared" si="50"/>
        <v/>
      </c>
    </row>
    <row r="491" spans="1:7" x14ac:dyDescent="0.25">
      <c r="A491" s="114" t="str">
        <f t="shared" si="51"/>
        <v/>
      </c>
      <c r="B491" s="115" t="str">
        <f t="shared" si="52"/>
        <v/>
      </c>
      <c r="C491" s="116" t="str">
        <f t="shared" si="53"/>
        <v/>
      </c>
      <c r="D491" s="117" t="str">
        <f t="shared" si="54"/>
        <v/>
      </c>
      <c r="E491" s="117" t="str">
        <f t="shared" si="55"/>
        <v/>
      </c>
      <c r="F491" s="117" t="str">
        <f t="shared" si="49"/>
        <v/>
      </c>
      <c r="G491" s="116" t="str">
        <f t="shared" si="50"/>
        <v/>
      </c>
    </row>
    <row r="492" spans="1:7" x14ac:dyDescent="0.25">
      <c r="A492" s="114" t="str">
        <f t="shared" si="51"/>
        <v/>
      </c>
      <c r="B492" s="115" t="str">
        <f t="shared" si="52"/>
        <v/>
      </c>
      <c r="C492" s="116" t="str">
        <f t="shared" si="53"/>
        <v/>
      </c>
      <c r="D492" s="117" t="str">
        <f t="shared" si="54"/>
        <v/>
      </c>
      <c r="E492" s="117" t="str">
        <f t="shared" si="55"/>
        <v/>
      </c>
      <c r="F492" s="117" t="str">
        <f t="shared" si="49"/>
        <v/>
      </c>
      <c r="G492" s="116" t="str">
        <f t="shared" si="50"/>
        <v/>
      </c>
    </row>
    <row r="493" spans="1:7" x14ac:dyDescent="0.25">
      <c r="A493" s="114" t="str">
        <f t="shared" si="51"/>
        <v/>
      </c>
      <c r="B493" s="115" t="str">
        <f t="shared" si="52"/>
        <v/>
      </c>
      <c r="C493" s="116" t="str">
        <f t="shared" si="53"/>
        <v/>
      </c>
      <c r="D493" s="117" t="str">
        <f t="shared" si="54"/>
        <v/>
      </c>
      <c r="E493" s="117" t="str">
        <f t="shared" si="55"/>
        <v/>
      </c>
      <c r="F493" s="117" t="str">
        <f t="shared" si="49"/>
        <v/>
      </c>
      <c r="G493" s="116" t="str">
        <f t="shared" si="50"/>
        <v/>
      </c>
    </row>
    <row r="494" spans="1:7" x14ac:dyDescent="0.25">
      <c r="A494" s="114" t="str">
        <f t="shared" si="51"/>
        <v/>
      </c>
      <c r="B494" s="115" t="str">
        <f t="shared" si="52"/>
        <v/>
      </c>
      <c r="C494" s="116" t="str">
        <f t="shared" si="53"/>
        <v/>
      </c>
      <c r="D494" s="117" t="str">
        <f t="shared" si="54"/>
        <v/>
      </c>
      <c r="E494" s="117" t="str">
        <f t="shared" si="55"/>
        <v/>
      </c>
      <c r="F494" s="117" t="str">
        <f t="shared" si="49"/>
        <v/>
      </c>
      <c r="G494" s="116" t="str">
        <f t="shared" si="50"/>
        <v/>
      </c>
    </row>
    <row r="495" spans="1:7" x14ac:dyDescent="0.25">
      <c r="A495" s="114" t="str">
        <f t="shared" si="51"/>
        <v/>
      </c>
      <c r="B495" s="115" t="str">
        <f t="shared" si="52"/>
        <v/>
      </c>
      <c r="C495" s="116" t="str">
        <f t="shared" si="53"/>
        <v/>
      </c>
      <c r="D495" s="117" t="str">
        <f t="shared" si="54"/>
        <v/>
      </c>
      <c r="E495" s="117" t="str">
        <f t="shared" si="55"/>
        <v/>
      </c>
      <c r="F495" s="117" t="str">
        <f t="shared" si="49"/>
        <v/>
      </c>
      <c r="G495" s="116" t="str">
        <f t="shared" si="50"/>
        <v/>
      </c>
    </row>
    <row r="496" spans="1:7" x14ac:dyDescent="0.25">
      <c r="A496" s="114" t="str">
        <f t="shared" si="51"/>
        <v/>
      </c>
      <c r="B496" s="115" t="str">
        <f t="shared" si="52"/>
        <v/>
      </c>
      <c r="C496" s="116" t="str">
        <f t="shared" si="53"/>
        <v/>
      </c>
      <c r="D496" s="117" t="str">
        <f t="shared" si="54"/>
        <v/>
      </c>
      <c r="E496" s="117" t="str">
        <f t="shared" si="55"/>
        <v/>
      </c>
      <c r="F496" s="117" t="str">
        <f t="shared" si="49"/>
        <v/>
      </c>
      <c r="G496" s="116" t="str">
        <f t="shared" si="50"/>
        <v/>
      </c>
    </row>
    <row r="497" spans="1:7" x14ac:dyDescent="0.25">
      <c r="A497" s="114" t="str">
        <f t="shared" si="51"/>
        <v/>
      </c>
      <c r="B497" s="115" t="str">
        <f t="shared" si="52"/>
        <v/>
      </c>
      <c r="C497" s="116" t="str">
        <f t="shared" si="53"/>
        <v/>
      </c>
      <c r="D497" s="117" t="str">
        <f t="shared" si="54"/>
        <v/>
      </c>
      <c r="E497" s="117" t="str">
        <f t="shared" si="55"/>
        <v/>
      </c>
      <c r="F497" s="117" t="str">
        <f t="shared" si="49"/>
        <v/>
      </c>
      <c r="G497" s="116" t="str">
        <f t="shared" si="50"/>
        <v/>
      </c>
    </row>
    <row r="498" spans="1:7" x14ac:dyDescent="0.25">
      <c r="A498" s="114" t="str">
        <f t="shared" si="51"/>
        <v/>
      </c>
      <c r="B498" s="115" t="str">
        <f t="shared" si="52"/>
        <v/>
      </c>
      <c r="C498" s="116" t="str">
        <f t="shared" si="53"/>
        <v/>
      </c>
      <c r="D498" s="117" t="str">
        <f t="shared" si="54"/>
        <v/>
      </c>
      <c r="E498" s="117" t="str">
        <f t="shared" si="55"/>
        <v/>
      </c>
      <c r="F498" s="117" t="str">
        <f t="shared" si="49"/>
        <v/>
      </c>
      <c r="G498" s="116" t="str">
        <f t="shared" si="50"/>
        <v/>
      </c>
    </row>
    <row r="499" spans="1:7" x14ac:dyDescent="0.25">
      <c r="A499" s="114" t="str">
        <f t="shared" si="51"/>
        <v/>
      </c>
      <c r="B499" s="115" t="str">
        <f t="shared" si="52"/>
        <v/>
      </c>
      <c r="C499" s="116" t="str">
        <f t="shared" si="53"/>
        <v/>
      </c>
      <c r="D499" s="117" t="str">
        <f t="shared" si="54"/>
        <v/>
      </c>
      <c r="E499" s="117" t="str">
        <f t="shared" si="55"/>
        <v/>
      </c>
      <c r="F499" s="117" t="str">
        <f t="shared" si="49"/>
        <v/>
      </c>
      <c r="G499" s="116" t="str">
        <f t="shared" si="50"/>
        <v/>
      </c>
    </row>
    <row r="500" spans="1:7" x14ac:dyDescent="0.25">
      <c r="A500" s="114" t="str">
        <f t="shared" si="51"/>
        <v/>
      </c>
      <c r="B500" s="115" t="str">
        <f t="shared" si="52"/>
        <v/>
      </c>
      <c r="C500" s="116" t="str">
        <f t="shared" si="53"/>
        <v/>
      </c>
      <c r="D500" s="117" t="str">
        <f t="shared" si="54"/>
        <v/>
      </c>
      <c r="E500" s="117" t="str">
        <f t="shared" si="55"/>
        <v/>
      </c>
      <c r="F500" s="117" t="str">
        <f t="shared" si="49"/>
        <v/>
      </c>
      <c r="G500" s="116" t="str">
        <f t="shared" si="50"/>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5F25KTUSNP4X-205032580-168178</_dlc_DocId>
    <_dlc_DocIdUrl xmlns="d65e48b5-f38d-431e-9b4f-47403bf4583f">
      <Url>https://rkas.sharepoint.com/Kliendisuhted/_layouts/15/DocIdRedir.aspx?ID=5F25KTUSNP4X-205032580-168178</Url>
      <Description>5F25KTUSNP4X-205032580-168178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964F47C-3895-4FC8-8698-CE3AB8E1076B}">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2FB51EBB-A36B-4446-8493-A6650B996C4A}">
  <ds:schemaRefs>
    <ds:schemaRef ds:uri="http://schemas.microsoft.com/sharepoint/v3/contenttype/forms"/>
  </ds:schemaRefs>
</ds:datastoreItem>
</file>

<file path=customXml/itemProps3.xml><?xml version="1.0" encoding="utf-8"?>
<ds:datastoreItem xmlns:ds="http://schemas.openxmlformats.org/officeDocument/2006/customXml" ds:itemID="{6300AC1F-B762-46FE-90D0-2A20963A2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3825F6-35D0-4614-9FB8-B6300D40C26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Lisa 3</vt:lpstr>
      <vt:lpstr>Annuiteedigraafik BIL_al 07.22</vt:lpstr>
      <vt:lpstr>Annuiteedigraafik PT_al 07.22</vt:lpstr>
      <vt:lpstr>Annuiteedigraafik TS_al 07.22</vt:lpstr>
      <vt:lpstr>Annuiteedigraafik BIL_lisand</vt:lpstr>
      <vt:lpstr>Annuiteedigraafik PT_lisand</vt:lpstr>
      <vt:lpstr>Annuiteedigraafik TS_lisand</vt:lpstr>
      <vt:lpstr>HARNO lisa 6.1 PP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 Telk</dc:creator>
  <cp:keywords/>
  <dc:description/>
  <cp:lastModifiedBy>Lisbeth Mikson</cp:lastModifiedBy>
  <cp:revision/>
  <dcterms:created xsi:type="dcterms:W3CDTF">2021-10-27T09:37:18Z</dcterms:created>
  <dcterms:modified xsi:type="dcterms:W3CDTF">2025-09-15T05:20:49Z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MediaServiceImageTags">
    <vt:lpwstr/>
  </property>
  <property fmtid="{D5CDD505-2E9C-101B-9397-08002B2CF9AE}" pid="4" name="_dlc_DocIdItemGuid">
    <vt:lpwstr>19f73d8a-9dab-476e-9a9e-fc5c67ed6c02</vt:lpwstr>
  </property>
</Properties>
</file>